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716D335F-754A-43C7-B0CF-EFDC883A4E2A}" xr6:coauthVersionLast="47" xr6:coauthVersionMax="47" xr10:uidLastSave="{00000000-0000-0000-0000-000000000000}"/>
  <bookViews>
    <workbookView xWindow="3375" yWindow="735" windowWidth="23940" windowHeight="14415" xr2:uid="{852FBEC4-60B3-4984-A24A-32F8388B75DA}"/>
  </bookViews>
  <sheets>
    <sheet name="お客様情報_必須" sheetId="1" r:id="rId1"/>
    <sheet name="Order Sheet" sheetId="2" r:id="rId2"/>
    <sheet name="Ref"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2" l="1"/>
  <c r="J24" i="2"/>
  <c r="J22" i="2"/>
  <c r="J20" i="2"/>
  <c r="J18" i="2"/>
  <c r="J16" i="2"/>
  <c r="J14" i="2"/>
  <c r="J12" i="2"/>
  <c r="J10" i="2"/>
  <c r="J8" i="2"/>
  <c r="A26" i="2"/>
  <c r="A25" i="2"/>
  <c r="A24" i="2"/>
  <c r="A23" i="2"/>
  <c r="A22" i="2"/>
  <c r="A21" i="2"/>
  <c r="A20" i="2"/>
  <c r="A19" i="2"/>
  <c r="A18" i="2"/>
  <c r="A17" i="2"/>
  <c r="A16" i="2"/>
  <c r="A15" i="2"/>
  <c r="A14" i="2"/>
  <c r="A13" i="2"/>
  <c r="A12" i="2"/>
  <c r="A10" i="2"/>
  <c r="A9" i="2"/>
  <c r="A8" i="2"/>
  <c r="A7" i="2"/>
  <c r="G26" i="2"/>
  <c r="G24" i="2"/>
  <c r="G22" i="2"/>
  <c r="G20" i="2"/>
  <c r="G18" i="2"/>
  <c r="G16" i="2"/>
  <c r="G14" i="2"/>
  <c r="G12" i="2"/>
  <c r="G10" i="2"/>
  <c r="G8" i="2"/>
  <c r="F26" i="2"/>
  <c r="F24" i="2"/>
  <c r="F22" i="2"/>
  <c r="F20" i="2"/>
  <c r="F18" i="2"/>
  <c r="F16" i="2"/>
  <c r="F14" i="2"/>
  <c r="F12" i="2"/>
  <c r="F10" i="2"/>
  <c r="F8" i="2"/>
  <c r="D8" i="3" l="1"/>
  <c r="D9" i="3"/>
  <c r="D10" i="3"/>
  <c r="D11" i="3"/>
  <c r="D12" i="3"/>
  <c r="D13" i="3"/>
  <c r="D14" i="3"/>
  <c r="D15" i="3"/>
  <c r="D16" i="3"/>
  <c r="D17" i="3"/>
  <c r="D18" i="3"/>
  <c r="D19" i="3"/>
  <c r="D20" i="3"/>
  <c r="D21" i="3"/>
  <c r="D22" i="3"/>
  <c r="D23" i="3"/>
  <c r="D24" i="3"/>
  <c r="D25" i="3"/>
  <c r="D26" i="3"/>
  <c r="D7" i="3"/>
  <c r="R25" i="3" l="1"/>
  <c r="AC25" i="3" s="1"/>
  <c r="AC26" i="3" s="1"/>
  <c r="R23" i="3"/>
  <c r="AK23" i="3" s="1"/>
  <c r="AK24" i="3" s="1"/>
  <c r="R21" i="3"/>
  <c r="AK21" i="3" s="1"/>
  <c r="AK22" i="3" s="1"/>
  <c r="R19" i="3"/>
  <c r="AG19" i="3" s="1"/>
  <c r="AG20" i="3" s="1"/>
  <c r="R17" i="3"/>
  <c r="AK17" i="3" s="1"/>
  <c r="AK18" i="3" s="1"/>
  <c r="R15" i="3"/>
  <c r="AF15" i="3" s="1"/>
  <c r="AF16" i="3" s="1"/>
  <c r="R13" i="3"/>
  <c r="AA13" i="3" s="1"/>
  <c r="AA14" i="3" s="1"/>
  <c r="R11" i="3"/>
  <c r="AK11" i="3" s="1"/>
  <c r="AK12" i="3" s="1"/>
  <c r="R9" i="3"/>
  <c r="AB9" i="3" s="1"/>
  <c r="AB10" i="3" s="1"/>
  <c r="U15" i="3" l="1"/>
  <c r="U16" i="3" s="1"/>
  <c r="AJ15" i="3"/>
  <c r="AJ16" i="3" s="1"/>
  <c r="AD25" i="3"/>
  <c r="AD26" i="3" s="1"/>
  <c r="V15" i="3"/>
  <c r="V16" i="3" s="1"/>
  <c r="S25" i="3"/>
  <c r="S26" i="3" s="1"/>
  <c r="AE25" i="3"/>
  <c r="AE26" i="3" s="1"/>
  <c r="W15" i="3"/>
  <c r="W16" i="3" s="1"/>
  <c r="T25" i="3"/>
  <c r="T26" i="3" s="1"/>
  <c r="AF25" i="3"/>
  <c r="AF26" i="3" s="1"/>
  <c r="X15" i="3"/>
  <c r="X16" i="3" s="1"/>
  <c r="U25" i="3"/>
  <c r="U26" i="3" s="1"/>
  <c r="AG25" i="3"/>
  <c r="AG26" i="3" s="1"/>
  <c r="Y15" i="3"/>
  <c r="Y16" i="3" s="1"/>
  <c r="V25" i="3"/>
  <c r="V26" i="3" s="1"/>
  <c r="AH25" i="3"/>
  <c r="AH26" i="3" s="1"/>
  <c r="Z15" i="3"/>
  <c r="Z16" i="3" s="1"/>
  <c r="W25" i="3"/>
  <c r="W26" i="3" s="1"/>
  <c r="AI25" i="3"/>
  <c r="AI26" i="3" s="1"/>
  <c r="AA15" i="3"/>
  <c r="AA16" i="3" s="1"/>
  <c r="X25" i="3"/>
  <c r="X26" i="3" s="1"/>
  <c r="AJ25" i="3"/>
  <c r="AJ26" i="3" s="1"/>
  <c r="AB15" i="3"/>
  <c r="AB16" i="3" s="1"/>
  <c r="Y25" i="3"/>
  <c r="Y26" i="3" s="1"/>
  <c r="AK25" i="3"/>
  <c r="AK26" i="3" s="1"/>
  <c r="AC15" i="3"/>
  <c r="AC16" i="3" s="1"/>
  <c r="Z25" i="3"/>
  <c r="Z26" i="3" s="1"/>
  <c r="AG15" i="3"/>
  <c r="AG16" i="3" s="1"/>
  <c r="AA25" i="3"/>
  <c r="AA26" i="3" s="1"/>
  <c r="AH15" i="3"/>
  <c r="AH16" i="3" s="1"/>
  <c r="AB25" i="3"/>
  <c r="AB26" i="3" s="1"/>
  <c r="AI15" i="3"/>
  <c r="AI16" i="3" s="1"/>
  <c r="AC9" i="3"/>
  <c r="AC10" i="3" s="1"/>
  <c r="S9" i="3"/>
  <c r="S10" i="3" s="1"/>
  <c r="AA9" i="3"/>
  <c r="AA10" i="3" s="1"/>
  <c r="U9" i="3"/>
  <c r="U10" i="3" s="1"/>
  <c r="AD9" i="3"/>
  <c r="AD10" i="3" s="1"/>
  <c r="AE9" i="3"/>
  <c r="AE10" i="3" s="1"/>
  <c r="T9" i="3"/>
  <c r="T10" i="3" s="1"/>
  <c r="AF9" i="3"/>
  <c r="AF10" i="3" s="1"/>
  <c r="AG9" i="3"/>
  <c r="AG10" i="3" s="1"/>
  <c r="V9" i="3"/>
  <c r="V10" i="3" s="1"/>
  <c r="AH9" i="3"/>
  <c r="AH10" i="3" s="1"/>
  <c r="W9" i="3"/>
  <c r="W10" i="3" s="1"/>
  <c r="AI9" i="3"/>
  <c r="AI10" i="3" s="1"/>
  <c r="X9" i="3"/>
  <c r="X10" i="3" s="1"/>
  <c r="AJ9" i="3"/>
  <c r="AJ10" i="3" s="1"/>
  <c r="Y9" i="3"/>
  <c r="Y10" i="3" s="1"/>
  <c r="AK9" i="3"/>
  <c r="AK10" i="3" s="1"/>
  <c r="Z9" i="3"/>
  <c r="Z10" i="3" s="1"/>
  <c r="AK15" i="3"/>
  <c r="AK16" i="3" s="1"/>
  <c r="AD15" i="3"/>
  <c r="AD16" i="3" s="1"/>
  <c r="AE15" i="3"/>
  <c r="AE16" i="3" s="1"/>
  <c r="S15" i="3"/>
  <c r="S16" i="3" s="1"/>
  <c r="T15" i="3"/>
  <c r="T16" i="3" s="1"/>
  <c r="Z23" i="3"/>
  <c r="Z24" i="3" s="1"/>
  <c r="U21" i="3"/>
  <c r="U22" i="3" s="1"/>
  <c r="AB21" i="3"/>
  <c r="AB22" i="3" s="1"/>
  <c r="AI21" i="3"/>
  <c r="AI22" i="3" s="1"/>
  <c r="AA21" i="3"/>
  <c r="AA22" i="3" s="1"/>
  <c r="AC21" i="3"/>
  <c r="AC22" i="3" s="1"/>
  <c r="Z21" i="3"/>
  <c r="Z22" i="3" s="1"/>
  <c r="AE21" i="3"/>
  <c r="AE22" i="3" s="1"/>
  <c r="W21" i="3"/>
  <c r="W22" i="3" s="1"/>
  <c r="AD21" i="3"/>
  <c r="AD22" i="3" s="1"/>
  <c r="S21" i="3"/>
  <c r="S22" i="3" s="1"/>
  <c r="T21" i="3"/>
  <c r="T22" i="3" s="1"/>
  <c r="AF21" i="3"/>
  <c r="AF22" i="3" s="1"/>
  <c r="V21" i="3"/>
  <c r="V22" i="3" s="1"/>
  <c r="AH21" i="3"/>
  <c r="AH22" i="3" s="1"/>
  <c r="AG21" i="3"/>
  <c r="AG22" i="3" s="1"/>
  <c r="X21" i="3"/>
  <c r="X22" i="3" s="1"/>
  <c r="AJ21" i="3"/>
  <c r="AJ22" i="3" s="1"/>
  <c r="Y21" i="3"/>
  <c r="Y22" i="3" s="1"/>
  <c r="AB17" i="3"/>
  <c r="AB18" i="3" s="1"/>
  <c r="AD17" i="3"/>
  <c r="AD18" i="3" s="1"/>
  <c r="S17" i="3"/>
  <c r="S18" i="3" s="1"/>
  <c r="AF17" i="3"/>
  <c r="AF18" i="3" s="1"/>
  <c r="AG17" i="3"/>
  <c r="AG18" i="3" s="1"/>
  <c r="Z17" i="3"/>
  <c r="Z18" i="3" s="1"/>
  <c r="AA17" i="3"/>
  <c r="AA18" i="3" s="1"/>
  <c r="AC17" i="3"/>
  <c r="AC18" i="3" s="1"/>
  <c r="AE17" i="3"/>
  <c r="AE18" i="3" s="1"/>
  <c r="T17" i="3"/>
  <c r="T18" i="3" s="1"/>
  <c r="U17" i="3"/>
  <c r="U18" i="3" s="1"/>
  <c r="V17" i="3"/>
  <c r="V18" i="3" s="1"/>
  <c r="AH17" i="3"/>
  <c r="AH18" i="3" s="1"/>
  <c r="W17" i="3"/>
  <c r="W18" i="3" s="1"/>
  <c r="AI17" i="3"/>
  <c r="AI18" i="3" s="1"/>
  <c r="X17" i="3"/>
  <c r="X18" i="3" s="1"/>
  <c r="AJ17" i="3"/>
  <c r="AJ18" i="3" s="1"/>
  <c r="Y17" i="3"/>
  <c r="Y18" i="3" s="1"/>
  <c r="AE13" i="3"/>
  <c r="AE14" i="3" s="1"/>
  <c r="AF13" i="3"/>
  <c r="AF14" i="3" s="1"/>
  <c r="S13" i="3"/>
  <c r="S14" i="3" s="1"/>
  <c r="AG13" i="3"/>
  <c r="AG14" i="3" s="1"/>
  <c r="T13" i="3"/>
  <c r="T14" i="3" s="1"/>
  <c r="U13" i="3"/>
  <c r="U14" i="3" s="1"/>
  <c r="V13" i="3"/>
  <c r="V14" i="3" s="1"/>
  <c r="AH13" i="3"/>
  <c r="AH14" i="3" s="1"/>
  <c r="AC13" i="3"/>
  <c r="AC14" i="3" s="1"/>
  <c r="W13" i="3"/>
  <c r="W14" i="3" s="1"/>
  <c r="AI13" i="3"/>
  <c r="AI14" i="3" s="1"/>
  <c r="AB13" i="3"/>
  <c r="AB14" i="3" s="1"/>
  <c r="AD13" i="3"/>
  <c r="AD14" i="3" s="1"/>
  <c r="Y13" i="3"/>
  <c r="Y14" i="3" s="1"/>
  <c r="AK13" i="3"/>
  <c r="AK14" i="3" s="1"/>
  <c r="AJ13" i="3"/>
  <c r="AJ14" i="3" s="1"/>
  <c r="Z13" i="3"/>
  <c r="Z14" i="3" s="1"/>
  <c r="X13" i="3"/>
  <c r="X14" i="3" s="1"/>
  <c r="AA23" i="3"/>
  <c r="AA24" i="3" s="1"/>
  <c r="AB23" i="3"/>
  <c r="AB24" i="3" s="1"/>
  <c r="AC23" i="3"/>
  <c r="AC24" i="3" s="1"/>
  <c r="AD23" i="3"/>
  <c r="AD24" i="3" s="1"/>
  <c r="S23" i="3"/>
  <c r="S24" i="3" s="1"/>
  <c r="AE23" i="3"/>
  <c r="AE24" i="3" s="1"/>
  <c r="T23" i="3"/>
  <c r="T24" i="3" s="1"/>
  <c r="AF23" i="3"/>
  <c r="AF24" i="3" s="1"/>
  <c r="U23" i="3"/>
  <c r="U24" i="3" s="1"/>
  <c r="AG23" i="3"/>
  <c r="AG24" i="3" s="1"/>
  <c r="V23" i="3"/>
  <c r="V24" i="3" s="1"/>
  <c r="AH23" i="3"/>
  <c r="AH24" i="3" s="1"/>
  <c r="W23" i="3"/>
  <c r="W24" i="3" s="1"/>
  <c r="AI23" i="3"/>
  <c r="AI24" i="3" s="1"/>
  <c r="X23" i="3"/>
  <c r="X24" i="3" s="1"/>
  <c r="AJ23" i="3"/>
  <c r="AJ24" i="3" s="1"/>
  <c r="Y23" i="3"/>
  <c r="Y24" i="3" s="1"/>
  <c r="V19" i="3"/>
  <c r="V20" i="3" s="1"/>
  <c r="X19" i="3"/>
  <c r="X20" i="3" s="1"/>
  <c r="AJ19" i="3"/>
  <c r="AJ20" i="3" s="1"/>
  <c r="AH19" i="3"/>
  <c r="AH20" i="3" s="1"/>
  <c r="W19" i="3"/>
  <c r="W20" i="3" s="1"/>
  <c r="Y19" i="3"/>
  <c r="Y20" i="3" s="1"/>
  <c r="AK19" i="3"/>
  <c r="AK20" i="3" s="1"/>
  <c r="AI19" i="3"/>
  <c r="AI20" i="3" s="1"/>
  <c r="Z19" i="3"/>
  <c r="Z20" i="3" s="1"/>
  <c r="AA19" i="3"/>
  <c r="AA20" i="3" s="1"/>
  <c r="AB19" i="3"/>
  <c r="AB20" i="3" s="1"/>
  <c r="AC19" i="3"/>
  <c r="AC20" i="3" s="1"/>
  <c r="AD19" i="3"/>
  <c r="AD20" i="3" s="1"/>
  <c r="AE19" i="3"/>
  <c r="AE20" i="3" s="1"/>
  <c r="S19" i="3"/>
  <c r="S20" i="3" s="1"/>
  <c r="T19" i="3"/>
  <c r="T20" i="3" s="1"/>
  <c r="AF19" i="3"/>
  <c r="AF20" i="3" s="1"/>
  <c r="U19" i="3"/>
  <c r="U20" i="3" s="1"/>
  <c r="AB11" i="3"/>
  <c r="AB12" i="3" s="1"/>
  <c r="Z11" i="3"/>
  <c r="Z12" i="3" s="1"/>
  <c r="AA11" i="3"/>
  <c r="AA12" i="3" s="1"/>
  <c r="AC11" i="3"/>
  <c r="AC12" i="3" s="1"/>
  <c r="AD11" i="3"/>
  <c r="AD12" i="3" s="1"/>
  <c r="S11" i="3"/>
  <c r="S12" i="3" s="1"/>
  <c r="AE11" i="3"/>
  <c r="AE12" i="3" s="1"/>
  <c r="AF11" i="3"/>
  <c r="AF12" i="3" s="1"/>
  <c r="V11" i="3"/>
  <c r="V12" i="3" s="1"/>
  <c r="AH11" i="3"/>
  <c r="AH12" i="3" s="1"/>
  <c r="T11" i="3"/>
  <c r="T12" i="3" s="1"/>
  <c r="U11" i="3"/>
  <c r="U12" i="3" s="1"/>
  <c r="AG11" i="3"/>
  <c r="AG12" i="3" s="1"/>
  <c r="W11" i="3"/>
  <c r="W12" i="3" s="1"/>
  <c r="AI11" i="3"/>
  <c r="AI12" i="3" s="1"/>
  <c r="X11" i="3"/>
  <c r="X12" i="3" s="1"/>
  <c r="AJ11" i="3"/>
  <c r="AJ12" i="3" s="1"/>
  <c r="Y11" i="3"/>
  <c r="Y12" i="3" s="1"/>
  <c r="R10" i="3" l="1"/>
  <c r="R26" i="3"/>
  <c r="R18" i="3"/>
  <c r="R16" i="3"/>
  <c r="R12" i="3"/>
  <c r="R22" i="3"/>
  <c r="R24" i="3"/>
  <c r="R14" i="3"/>
  <c r="R20" i="3"/>
  <c r="R7" i="3" l="1"/>
  <c r="C8" i="3"/>
  <c r="C9" i="3"/>
  <c r="C10" i="3"/>
  <c r="C11" i="3"/>
  <c r="C12" i="3"/>
  <c r="C13" i="3"/>
  <c r="C14" i="3"/>
  <c r="C15" i="3"/>
  <c r="C16" i="3"/>
  <c r="C17" i="3"/>
  <c r="C18" i="3"/>
  <c r="C19" i="3"/>
  <c r="C20" i="3"/>
  <c r="C21" i="3"/>
  <c r="C22" i="3"/>
  <c r="C23" i="3"/>
  <c r="C24" i="3"/>
  <c r="C25" i="3"/>
  <c r="C26" i="3"/>
  <c r="C7" i="3"/>
  <c r="B8" i="3"/>
  <c r="B9" i="3"/>
  <c r="B10" i="3"/>
  <c r="B11" i="3"/>
  <c r="B12" i="3"/>
  <c r="B13" i="3"/>
  <c r="B14" i="3"/>
  <c r="B15" i="3"/>
  <c r="B16" i="3"/>
  <c r="B17" i="3"/>
  <c r="B18" i="3"/>
  <c r="B19" i="3"/>
  <c r="B20" i="3"/>
  <c r="B21" i="3"/>
  <c r="B22" i="3"/>
  <c r="B23" i="3"/>
  <c r="B24" i="3"/>
  <c r="B25" i="3"/>
  <c r="B26" i="3"/>
  <c r="B7" i="3"/>
  <c r="B1" i="2"/>
  <c r="E26" i="2" l="1"/>
  <c r="E25" i="2"/>
  <c r="K26" i="2"/>
  <c r="K26" i="3" s="1"/>
  <c r="K25" i="2"/>
  <c r="K25" i="3" s="1"/>
  <c r="E7" i="2"/>
  <c r="E7" i="3" s="1"/>
  <c r="K7" i="2"/>
  <c r="K7" i="3" s="1"/>
  <c r="K8" i="2"/>
  <c r="K8" i="3" s="1"/>
  <c r="K10" i="2"/>
  <c r="K10" i="3" s="1"/>
  <c r="K9" i="2"/>
  <c r="K9" i="3" s="1"/>
  <c r="E10" i="2"/>
  <c r="E9" i="2"/>
  <c r="E12" i="2"/>
  <c r="E11" i="2"/>
  <c r="K12" i="2"/>
  <c r="K12" i="3" s="1"/>
  <c r="K11" i="2"/>
  <c r="K11" i="3" s="1"/>
  <c r="A11" i="2" s="1"/>
  <c r="K14" i="2"/>
  <c r="K14" i="3" s="1"/>
  <c r="K13" i="2"/>
  <c r="K13" i="3" s="1"/>
  <c r="E14" i="2"/>
  <c r="E13" i="2"/>
  <c r="E13" i="3" s="1"/>
  <c r="E16" i="2"/>
  <c r="E15" i="2"/>
  <c r="K24" i="2"/>
  <c r="K24" i="3" s="1"/>
  <c r="K23" i="2"/>
  <c r="K23" i="3" s="1"/>
  <c r="E24" i="2"/>
  <c r="E23" i="2"/>
  <c r="E22" i="2"/>
  <c r="E21" i="2"/>
  <c r="K22" i="2"/>
  <c r="K22" i="3" s="1"/>
  <c r="K21" i="2"/>
  <c r="K21" i="3" s="1"/>
  <c r="E18" i="2"/>
  <c r="E17" i="2"/>
  <c r="K19" i="2"/>
  <c r="K19" i="3" s="1"/>
  <c r="K20" i="2"/>
  <c r="K20" i="3" s="1"/>
  <c r="K17" i="2"/>
  <c r="K17" i="3" s="1"/>
  <c r="K18" i="2"/>
  <c r="K18" i="3" s="1"/>
  <c r="K16" i="2"/>
  <c r="K16" i="3" s="1"/>
  <c r="K15" i="2"/>
  <c r="K15" i="3" s="1"/>
  <c r="E20" i="2"/>
  <c r="E19" i="2"/>
  <c r="AC7" i="3"/>
  <c r="AC8" i="3" s="1"/>
  <c r="AB7" i="3"/>
  <c r="AB8" i="3" s="1"/>
  <c r="AA7" i="3"/>
  <c r="AA8" i="3" s="1"/>
  <c r="Z7" i="3"/>
  <c r="Z8" i="3" s="1"/>
  <c r="T7" i="3"/>
  <c r="T8" i="3" s="1"/>
  <c r="AK7" i="3"/>
  <c r="AK8" i="3" s="1"/>
  <c r="Y7" i="3"/>
  <c r="Y8" i="3" s="1"/>
  <c r="X7" i="3"/>
  <c r="X8" i="3" s="1"/>
  <c r="AJ7" i="3"/>
  <c r="AJ8" i="3" s="1"/>
  <c r="AI7" i="3"/>
  <c r="AI8" i="3" s="1"/>
  <c r="W7" i="3"/>
  <c r="W8" i="3" s="1"/>
  <c r="V7" i="3"/>
  <c r="V8" i="3" s="1"/>
  <c r="U7" i="3"/>
  <c r="U8" i="3" s="1"/>
  <c r="AF7" i="3"/>
  <c r="AF8" i="3" s="1"/>
  <c r="AH7" i="3"/>
  <c r="AH8" i="3" s="1"/>
  <c r="AG7" i="3"/>
  <c r="AG8" i="3" s="1"/>
  <c r="AE7" i="3"/>
  <c r="AE8" i="3" s="1"/>
  <c r="S7" i="3"/>
  <c r="S8" i="3" s="1"/>
  <c r="AD7" i="3"/>
  <c r="AD8" i="3" s="1"/>
  <c r="E25" i="3" l="1"/>
  <c r="L25" i="2"/>
  <c r="L25" i="3" s="1"/>
  <c r="A25" i="3" s="1"/>
  <c r="E26" i="3"/>
  <c r="L26" i="2"/>
  <c r="L26" i="3" s="1"/>
  <c r="A26" i="3" s="1"/>
  <c r="R8" i="3"/>
  <c r="E8" i="2" s="1"/>
  <c r="E8" i="3" s="1"/>
  <c r="L7" i="2"/>
  <c r="L7" i="3" s="1"/>
  <c r="E9" i="3"/>
  <c r="L9" i="2"/>
  <c r="L9" i="3" s="1"/>
  <c r="E10" i="3"/>
  <c r="L10" i="2"/>
  <c r="L10" i="3" s="1"/>
  <c r="E11" i="3"/>
  <c r="L11" i="2"/>
  <c r="L11" i="3" s="1"/>
  <c r="A11" i="3" s="1"/>
  <c r="E12" i="3"/>
  <c r="L12" i="2"/>
  <c r="L12" i="3" s="1"/>
  <c r="A12" i="3" s="1"/>
  <c r="E14" i="3"/>
  <c r="L14" i="2"/>
  <c r="L14" i="3" s="1"/>
  <c r="A14" i="3" s="1"/>
  <c r="L13" i="2"/>
  <c r="L13" i="3" s="1"/>
  <c r="A13" i="3" s="1"/>
  <c r="E15" i="3"/>
  <c r="L15" i="2"/>
  <c r="L15" i="3" s="1"/>
  <c r="A15" i="3" s="1"/>
  <c r="E16" i="3"/>
  <c r="L16" i="2"/>
  <c r="L16" i="3" s="1"/>
  <c r="A16" i="3" s="1"/>
  <c r="L19" i="2"/>
  <c r="L19" i="3" s="1"/>
  <c r="A19" i="3" s="1"/>
  <c r="E19" i="3"/>
  <c r="L20" i="2"/>
  <c r="L20" i="3" s="1"/>
  <c r="A20" i="3" s="1"/>
  <c r="E20" i="3"/>
  <c r="E23" i="3"/>
  <c r="L23" i="2"/>
  <c r="L23" i="3" s="1"/>
  <c r="A23" i="3" s="1"/>
  <c r="E24" i="3"/>
  <c r="L24" i="2"/>
  <c r="L24" i="3" s="1"/>
  <c r="A24" i="3" s="1"/>
  <c r="E22" i="3"/>
  <c r="L22" i="2"/>
  <c r="L22" i="3" s="1"/>
  <c r="A22" i="3" s="1"/>
  <c r="E21" i="3"/>
  <c r="L21" i="2"/>
  <c r="L21" i="3" s="1"/>
  <c r="A21" i="3" s="1"/>
  <c r="E17" i="3"/>
  <c r="L17" i="2"/>
  <c r="L17" i="3" s="1"/>
  <c r="A17" i="3" s="1"/>
  <c r="E18" i="3"/>
  <c r="L18" i="2"/>
  <c r="L18" i="3" s="1"/>
  <c r="A18" i="3" s="1"/>
  <c r="A10" i="3" l="1"/>
  <c r="A9" i="3"/>
  <c r="M9" i="3" s="1"/>
  <c r="L8" i="2"/>
  <c r="L8" i="3" s="1"/>
  <c r="A8" i="3" s="1"/>
  <c r="A7" i="3"/>
  <c r="M15" i="3"/>
  <c r="M19" i="3"/>
  <c r="M21" i="3"/>
  <c r="M11" i="3"/>
  <c r="M25" i="3"/>
  <c r="M13" i="3"/>
  <c r="M17" i="3"/>
  <c r="M23" i="3"/>
  <c r="M7" i="3" l="1"/>
  <c r="B2" i="2" s="1"/>
</calcChain>
</file>

<file path=xl/sharedStrings.xml><?xml version="1.0" encoding="utf-8"?>
<sst xmlns="http://schemas.openxmlformats.org/spreadsheetml/2006/main" count="242" uniqueCount="94">
  <si>
    <t>コメント</t>
  </si>
  <si>
    <r>
      <t>お名前</t>
    </r>
    <r>
      <rPr>
        <sz val="9"/>
        <color rgb="FFFF0000"/>
        <rFont val="游ゴシック"/>
        <family val="3"/>
        <charset val="128"/>
        <scheme val="minor"/>
      </rPr>
      <t xml:space="preserve"> [必須]</t>
    </r>
    <phoneticPr fontId="5"/>
  </si>
  <si>
    <r>
      <t xml:space="preserve">ご住所 </t>
    </r>
    <r>
      <rPr>
        <sz val="9"/>
        <color rgb="FFFF0000"/>
        <rFont val="游ゴシック"/>
        <family val="3"/>
        <charset val="128"/>
        <scheme val="minor"/>
      </rPr>
      <t>[必須]</t>
    </r>
    <phoneticPr fontId="5"/>
  </si>
  <si>
    <r>
      <t>ご所属</t>
    </r>
    <r>
      <rPr>
        <sz val="9"/>
        <color rgb="FFFF0000"/>
        <rFont val="游ゴシック"/>
        <family val="3"/>
        <charset val="128"/>
        <scheme val="minor"/>
      </rPr>
      <t xml:space="preserve"> [必須]</t>
    </r>
    <phoneticPr fontId="5"/>
  </si>
  <si>
    <r>
      <t>代理店</t>
    </r>
    <r>
      <rPr>
        <sz val="9"/>
        <color rgb="FFFF0000"/>
        <rFont val="游ゴシック"/>
        <family val="3"/>
        <charset val="128"/>
        <scheme val="minor"/>
      </rPr>
      <t xml:space="preserve"> [必須]</t>
    </r>
    <phoneticPr fontId="5"/>
  </si>
  <si>
    <r>
      <t xml:space="preserve">TEL </t>
    </r>
    <r>
      <rPr>
        <sz val="9"/>
        <color rgb="FFFF0000"/>
        <rFont val="游ゴシック"/>
        <family val="3"/>
        <charset val="128"/>
        <scheme val="minor"/>
      </rPr>
      <t>[必須]</t>
    </r>
    <phoneticPr fontId="5"/>
  </si>
  <si>
    <r>
      <t>Email</t>
    </r>
    <r>
      <rPr>
        <sz val="9"/>
        <color rgb="FFFF0000"/>
        <rFont val="游ゴシック"/>
        <family val="3"/>
        <charset val="128"/>
        <scheme val="minor"/>
      </rPr>
      <t xml:space="preserve"> [必須]</t>
    </r>
    <phoneticPr fontId="5"/>
  </si>
  <si>
    <r>
      <t>配達先</t>
    </r>
    <r>
      <rPr>
        <sz val="9"/>
        <color rgb="FFFF0000"/>
        <rFont val="游ゴシック"/>
        <family val="3"/>
        <charset val="128"/>
        <scheme val="minor"/>
      </rPr>
      <t xml:space="preserve"> [必須]</t>
    </r>
    <rPh sb="2" eb="3">
      <t>サキ</t>
    </rPh>
    <phoneticPr fontId="5"/>
  </si>
  <si>
    <t>学校、研究機関、会社、勤務先名、部署名まで詳細にご記入ください</t>
    <phoneticPr fontId="5"/>
  </si>
  <si>
    <t>お届け先やご注文内容について補足がありましたらご記入ください [任意]</t>
    <phoneticPr fontId="5"/>
  </si>
  <si>
    <r>
      <rPr>
        <b/>
        <sz val="11"/>
        <color rgb="FFFF0000"/>
        <rFont val="游ゴシック"/>
        <family val="3"/>
        <charset val="128"/>
        <scheme val="minor"/>
      </rPr>
      <t>← ここから</t>
    </r>
    <r>
      <rPr>
        <sz val="11"/>
        <color theme="1"/>
        <rFont val="游ゴシック"/>
        <family val="2"/>
        <charset val="128"/>
        <scheme val="minor"/>
      </rPr>
      <t>ご入力願います。ご注文者様の氏名</t>
    </r>
    <rPh sb="7" eb="9">
      <t>ニュウリョク</t>
    </rPh>
    <rPh sb="9" eb="10">
      <t>ネガ</t>
    </rPh>
    <phoneticPr fontId="5"/>
  </si>
  <si>
    <r>
      <t>配達先についてご希望を</t>
    </r>
    <r>
      <rPr>
        <b/>
        <sz val="11"/>
        <color rgb="FFFF0000"/>
        <rFont val="游ゴシック"/>
        <family val="3"/>
        <charset val="128"/>
        <scheme val="minor"/>
      </rPr>
      <t>プルダウン</t>
    </r>
    <r>
      <rPr>
        <sz val="11"/>
        <color theme="1"/>
        <rFont val="游ゴシック"/>
        <family val="2"/>
        <charset val="128"/>
        <scheme val="minor"/>
      </rPr>
      <t>から選択してください</t>
    </r>
    <rPh sb="0" eb="3">
      <t>ハイタツサキ</t>
    </rPh>
    <phoneticPr fontId="5"/>
  </si>
  <si>
    <t>試料名</t>
    <rPh sb="0" eb="3">
      <t>シリョウメイ</t>
    </rPh>
    <phoneticPr fontId="5"/>
  </si>
  <si>
    <t>3'Overhang</t>
  </si>
  <si>
    <t>TT</t>
  </si>
  <si>
    <t>上記住所へ平日配達（土曜日不可）</t>
  </si>
  <si>
    <t>RNA鎖長</t>
    <rPh sb="3" eb="5">
      <t>サチョウ</t>
    </rPh>
    <phoneticPr fontId="5"/>
  </si>
  <si>
    <t>エラー有</t>
    <rPh sb="3" eb="4">
      <t>アリ</t>
    </rPh>
    <phoneticPr fontId="5"/>
  </si>
  <si>
    <t>精製</t>
    <rPh sb="0" eb="2">
      <t>セイセイ</t>
    </rPh>
    <phoneticPr fontId="5"/>
  </si>
  <si>
    <t>脱塩</t>
    <rPh sb="0" eb="2">
      <t>ダツエン</t>
    </rPh>
    <phoneticPr fontId="5"/>
  </si>
  <si>
    <t>納品形態</t>
    <rPh sb="0" eb="4">
      <t>ノウヒンケイタイ</t>
    </rPh>
    <phoneticPr fontId="5"/>
  </si>
  <si>
    <t>Duplex</t>
    <phoneticPr fontId="5"/>
  </si>
  <si>
    <t>5'修飾</t>
  </si>
  <si>
    <t>3'修飾</t>
    <phoneticPr fontId="5"/>
  </si>
  <si>
    <t>合成スケール</t>
    <rPh sb="0" eb="2">
      <t>ゴウセイ</t>
    </rPh>
    <phoneticPr fontId="5"/>
  </si>
  <si>
    <t>Small scale</t>
    <phoneticPr fontId="5"/>
  </si>
  <si>
    <t>Nippon Gene's Comment</t>
    <phoneticPr fontId="5"/>
  </si>
  <si>
    <t>事前ご相談事項</t>
  </si>
  <si>
    <t>通常は空欄のままでお願いします</t>
  </si>
  <si>
    <t>選択不要</t>
    <rPh sb="0" eb="4">
      <t>センタクフヨウ</t>
    </rPh>
    <phoneticPr fontId="5"/>
  </si>
  <si>
    <t>自動入力</t>
    <rPh sb="0" eb="4">
      <t>ジドウニュウリョク</t>
    </rPh>
    <phoneticPr fontId="5"/>
  </si>
  <si>
    <t>LEN</t>
    <phoneticPr fontId="5"/>
  </si>
  <si>
    <t>絶対参照</t>
  </si>
  <si>
    <t>オーバー</t>
    <phoneticPr fontId="5"/>
  </si>
  <si>
    <t>（このセルへの入力は不要）</t>
    <rPh sb="7" eb="9">
      <t>ニュウリョク</t>
    </rPh>
    <rPh sb="10" eb="12">
      <t>フヨウ</t>
    </rPh>
    <phoneticPr fontId="5"/>
  </si>
  <si>
    <t>スペース</t>
    <phoneticPr fontId="5"/>
  </si>
  <si>
    <r>
      <t>試料名</t>
    </r>
    <r>
      <rPr>
        <b/>
        <sz val="11"/>
        <color rgb="FFFF0000"/>
        <rFont val="游ゴシック"/>
        <family val="3"/>
        <charset val="128"/>
        <scheme val="minor"/>
      </rPr>
      <t xml:space="preserve"> [入力]</t>
    </r>
    <rPh sb="0" eb="3">
      <t>シリョウメイ</t>
    </rPh>
    <rPh sb="5" eb="7">
      <t>ニュウリョク</t>
    </rPh>
    <phoneticPr fontId="5"/>
  </si>
  <si>
    <r>
      <t>センス鎖RNA19mer(5' to 3')</t>
    </r>
    <r>
      <rPr>
        <b/>
        <sz val="11"/>
        <color rgb="FFFF0000"/>
        <rFont val="游ゴシック"/>
        <family val="3"/>
        <charset val="128"/>
        <scheme val="minor"/>
      </rPr>
      <t xml:space="preserve">  [入力]</t>
    </r>
    <rPh sb="25" eb="27">
      <t>ニュウリョク</t>
    </rPh>
    <phoneticPr fontId="5"/>
  </si>
  <si>
    <t>a</t>
  </si>
  <si>
    <t>u</t>
  </si>
  <si>
    <t>c</t>
  </si>
  <si>
    <t>g</t>
  </si>
  <si>
    <t>S鎖は半角小文字変換/AS鎖は相補配列</t>
  </si>
  <si>
    <t>検索値</t>
    <rPh sb="0" eb="3">
      <t>ケンサクチ</t>
    </rPh>
    <phoneticPr fontId="5"/>
  </si>
  <si>
    <t>戻り値</t>
    <rPh sb="0" eb="1">
      <t>モド</t>
    </rPh>
    <rPh sb="2" eb="3">
      <t>チ</t>
    </rPh>
    <phoneticPr fontId="5"/>
  </si>
  <si>
    <t>S鎖はASC関数、AS鎖は偶数行</t>
    <rPh sb="6" eb="8">
      <t>カンスウ</t>
    </rPh>
    <rPh sb="13" eb="15">
      <t>グウスウ</t>
    </rPh>
    <phoneticPr fontId="5"/>
  </si>
  <si>
    <t>半角英字で記入※スペース不可</t>
    <phoneticPr fontId="5"/>
  </si>
  <si>
    <t>-</t>
    <phoneticPr fontId="5"/>
  </si>
  <si>
    <t>3'Overhangが未選択です</t>
  </si>
  <si>
    <t>試料名または配列が未入力です</t>
    <phoneticPr fontId="5"/>
  </si>
  <si>
    <t>センス鎖配列をご確認ください</t>
  </si>
  <si>
    <t>ok</t>
  </si>
  <si>
    <t>・ サービスごとに申込用紙(エクセルファイル)が異なりますのでご注意願います。配列情報は”Order Sheet”にご記入ください。</t>
    <rPh sb="39" eb="43">
      <t>ハイレツジョウホウ</t>
    </rPh>
    <rPh sb="59" eb="61">
      <t>キニュウ</t>
    </rPh>
    <phoneticPr fontId="5"/>
  </si>
  <si>
    <r>
      <t>19mer</t>
    </r>
    <r>
      <rPr>
        <sz val="11"/>
        <color rgb="FFFF0000"/>
        <rFont val="游ゴシック"/>
        <family val="3"/>
        <charset val="128"/>
        <scheme val="minor"/>
      </rPr>
      <t>※</t>
    </r>
    <phoneticPr fontId="5"/>
  </si>
  <si>
    <r>
      <rPr>
        <b/>
        <sz val="10"/>
        <color rgb="FFFF0000"/>
        <rFont val="游ゴシック"/>
        <family val="3"/>
        <charset val="128"/>
        <scheme val="minor"/>
      </rPr>
      <t>※</t>
    </r>
    <r>
      <rPr>
        <b/>
        <sz val="10"/>
        <color theme="4"/>
        <rFont val="游ゴシック"/>
        <family val="3"/>
        <charset val="128"/>
        <scheme val="minor"/>
      </rPr>
      <t>「エラー有」の場合、センス鎖配列にACGU以外の文字が入力されています。または19 merに足りません。</t>
    </r>
    <rPh sb="8" eb="10">
      <t>バアイ</t>
    </rPh>
    <rPh sb="14" eb="15">
      <t>サ</t>
    </rPh>
    <rPh sb="15" eb="17">
      <t>ハイレツ</t>
    </rPh>
    <phoneticPr fontId="5"/>
  </si>
  <si>
    <t>センス鎖(5' to 3')</t>
    <phoneticPr fontId="5"/>
  </si>
  <si>
    <t>siRNA鎖21mer</t>
    <rPh sb="5" eb="6">
      <t>サ</t>
    </rPh>
    <phoneticPr fontId="5"/>
  </si>
  <si>
    <t xml:space="preserve">siRNA配列21mer (5' to 3') </t>
    <phoneticPr fontId="5"/>
  </si>
  <si>
    <t>標準はdTdT</t>
    <rPh sb="0" eb="2">
      <t>ヒョウジュン</t>
    </rPh>
    <phoneticPr fontId="5"/>
  </si>
  <si>
    <r>
      <t>自動入力</t>
    </r>
    <r>
      <rPr>
        <sz val="11"/>
        <color rgb="FFFF0000"/>
        <rFont val="游ゴシック"/>
        <family val="3"/>
        <charset val="128"/>
        <scheme val="minor"/>
      </rPr>
      <t>※</t>
    </r>
    <rPh sb="0" eb="4">
      <t>ジドウニュウリョク</t>
    </rPh>
    <phoneticPr fontId="5"/>
  </si>
  <si>
    <t>S鎖ok+AS鎖ok=4文字</t>
    <rPh sb="1" eb="2">
      <t>サ</t>
    </rPh>
    <rPh sb="7" eb="8">
      <t>サ</t>
    </rPh>
    <rPh sb="12" eb="14">
      <t>モジ</t>
    </rPh>
    <phoneticPr fontId="5"/>
  </si>
  <si>
    <t>ご注文本数合計(エラー有は除く)</t>
    <rPh sb="1" eb="7">
      <t>チュウモンホンスウゴウケイ</t>
    </rPh>
    <rPh sb="11" eb="12">
      <t>アリ</t>
    </rPh>
    <rPh sb="13" eb="14">
      <t>ノゾ</t>
    </rPh>
    <phoneticPr fontId="5"/>
  </si>
  <si>
    <t>〒</t>
    <phoneticPr fontId="5"/>
  </si>
  <si>
    <t>電話番号（直送の場合、送り状伝票に記載されます）</t>
    <rPh sb="5" eb="7">
      <t>チョクソウ</t>
    </rPh>
    <rPh sb="8" eb="10">
      <t>バアイ</t>
    </rPh>
    <rPh sb="11" eb="12">
      <t>オク</t>
    </rPh>
    <rPh sb="13" eb="14">
      <t>ジョウ</t>
    </rPh>
    <rPh sb="14" eb="16">
      <t>デンピョウ</t>
    </rPh>
    <rPh sb="17" eb="19">
      <t>キサイ</t>
    </rPh>
    <phoneticPr fontId="5"/>
  </si>
  <si>
    <t>半角英数字13字以内</t>
    <rPh sb="0" eb="5">
      <t>ハンカクエイスウジ</t>
    </rPh>
    <rPh sb="7" eb="10">
      <t>ジイナイ</t>
    </rPh>
    <phoneticPr fontId="5"/>
  </si>
  <si>
    <t>様からの21 mer siRNA のご注文</t>
    <rPh sb="0" eb="1">
      <t>サマ</t>
    </rPh>
    <rPh sb="19" eb="21">
      <t>チュウモン</t>
    </rPh>
    <phoneticPr fontId="5"/>
  </si>
  <si>
    <t>プルダウン</t>
    <phoneticPr fontId="5"/>
  </si>
  <si>
    <r>
      <t xml:space="preserve">精製 </t>
    </r>
    <r>
      <rPr>
        <b/>
        <sz val="11"/>
        <color rgb="FFFF0000"/>
        <rFont val="游ゴシック"/>
        <family val="3"/>
        <charset val="128"/>
        <scheme val="minor"/>
      </rPr>
      <t xml:space="preserve"> [入力]</t>
    </r>
    <rPh sb="0" eb="2">
      <t>セイセイ</t>
    </rPh>
    <phoneticPr fontId="5"/>
  </si>
  <si>
    <t>脱塩</t>
  </si>
  <si>
    <r>
      <t>納品形態</t>
    </r>
    <r>
      <rPr>
        <b/>
        <sz val="11"/>
        <color rgb="FFFF0000"/>
        <rFont val="游ゴシック"/>
        <family val="3"/>
        <charset val="128"/>
        <scheme val="minor"/>
      </rPr>
      <t xml:space="preserve"> [入力]</t>
    </r>
    <rPh sb="0" eb="4">
      <t>ノウヒンケイタイ</t>
    </rPh>
    <phoneticPr fontId="5"/>
  </si>
  <si>
    <t>Duplex(annealed)</t>
  </si>
  <si>
    <t>Duplex(annealed)</t>
    <phoneticPr fontId="5"/>
  </si>
  <si>
    <t>ご注文者様のメールアドレス</t>
    <rPh sb="1" eb="5">
      <t>チュウモンシャサマ</t>
    </rPh>
    <phoneticPr fontId="5"/>
  </si>
  <si>
    <r>
      <t>(</t>
    </r>
    <r>
      <rPr>
        <sz val="10"/>
        <color theme="0" tint="-4.9989318521683403E-2"/>
        <rFont val="游ゴシック"/>
        <family val="3"/>
        <charset val="128"/>
      </rPr>
      <t>アンチセンス鎖は入力不要</t>
    </r>
    <r>
      <rPr>
        <sz val="10"/>
        <color theme="0" tint="-4.9989318521683403E-2"/>
        <rFont val="Courier New"/>
        <family val="3"/>
      </rPr>
      <t>)</t>
    </r>
    <rPh sb="7" eb="8">
      <t>サ</t>
    </rPh>
    <rPh sb="9" eb="11">
      <t>ニュウリョク</t>
    </rPh>
    <rPh sb="11" eb="13">
      <t>フヨウ</t>
    </rPh>
    <phoneticPr fontId="5"/>
  </si>
  <si>
    <r>
      <t xml:space="preserve">保証収量 </t>
    </r>
    <r>
      <rPr>
        <b/>
        <sz val="11"/>
        <color rgb="FFFF0000"/>
        <rFont val="游ゴシック"/>
        <family val="3"/>
        <charset val="128"/>
        <scheme val="minor"/>
      </rPr>
      <t xml:space="preserve"> [入力]</t>
    </r>
    <rPh sb="0" eb="4">
      <t>ホショウシュウリョウ</t>
    </rPh>
    <phoneticPr fontId="5"/>
  </si>
  <si>
    <t>・ 保存した入力済みファイル（.xlsx）をオンラインオーダー（https://nippongene-oligo.com/sirna-orders/）よりアップロード、または</t>
    <rPh sb="2" eb="4">
      <t>ホゾン</t>
    </rPh>
    <rPh sb="6" eb="8">
      <t>ニュウリョク</t>
    </rPh>
    <rPh sb="8" eb="9">
      <t>ズ</t>
    </rPh>
    <phoneticPr fontId="5"/>
  </si>
  <si>
    <t>　 メール添付でニッポンジーン オリゴ受注窓口 &lt;oligo-order@nippongene.com&gt;までお送りください。</t>
    <phoneticPr fontId="5"/>
  </si>
  <si>
    <r>
      <t>お届け先となるため、郵便番号、番地、</t>
    </r>
    <r>
      <rPr>
        <b/>
        <sz val="11"/>
        <color theme="1"/>
        <rFont val="游ゴシック"/>
        <family val="3"/>
        <charset val="128"/>
        <scheme val="minor"/>
      </rPr>
      <t>部屋番号</t>
    </r>
    <r>
      <rPr>
        <sz val="11"/>
        <color theme="1"/>
        <rFont val="游ゴシック"/>
        <family val="2"/>
        <charset val="128"/>
        <scheme val="minor"/>
      </rPr>
      <t>までご記入ください</t>
    </r>
    <phoneticPr fontId="5"/>
  </si>
  <si>
    <t>キャンペーン期間中、本紙でご注文いただいたお客様に1本のコントロールsiRNA（お試しサイズ2 nmol, 修飾なし）をプレゼントいたします。</t>
    <rPh sb="10" eb="12">
      <t>ホンシ</t>
    </rPh>
    <rPh sb="22" eb="24">
      <t>キャクサマ</t>
    </rPh>
    <phoneticPr fontId="5"/>
  </si>
  <si>
    <t>*1) キャンペーン期間：2024年10月21日(月)受注分から2024年12月20日(金)受注分まで</t>
  </si>
  <si>
    <r>
      <rPr>
        <b/>
        <sz val="24"/>
        <color rgb="FF0070C0"/>
        <rFont val="游ゴシック"/>
        <family val="3"/>
        <charset val="128"/>
        <scheme val="minor"/>
      </rPr>
      <t>【専用申込用紙】</t>
    </r>
    <r>
      <rPr>
        <b/>
        <sz val="24"/>
        <color theme="1"/>
        <rFont val="游ゴシック"/>
        <family val="3"/>
        <charset val="128"/>
        <scheme val="minor"/>
      </rPr>
      <t>siRNA合成サービスキャンペーン</t>
    </r>
    <phoneticPr fontId="5"/>
  </si>
  <si>
    <r>
      <rPr>
        <sz val="11"/>
        <color rgb="FF0070C0"/>
        <rFont val="游ゴシック"/>
        <family val="3"/>
        <charset val="128"/>
        <scheme val="minor"/>
      </rPr>
      <t>★</t>
    </r>
    <r>
      <rPr>
        <sz val="11"/>
        <color theme="1"/>
        <rFont val="游ゴシック"/>
        <family val="2"/>
        <charset val="128"/>
        <scheme val="minor"/>
      </rPr>
      <t xml:space="preserve"> </t>
    </r>
    <r>
      <rPr>
        <b/>
        <sz val="14"/>
        <color rgb="FFFF0000"/>
        <rFont val="游ゴシック"/>
        <family val="3"/>
        <charset val="128"/>
        <scheme val="minor"/>
      </rPr>
      <t>2024年12月20日(金)17:00まで</t>
    </r>
    <r>
      <rPr>
        <sz val="11"/>
        <color theme="1"/>
        <rFont val="游ゴシック"/>
        <family val="2"/>
        <charset val="128"/>
        <scheme val="minor"/>
      </rPr>
      <t>にニッポンジーンへお申し込みください。*1)</t>
    </r>
    <phoneticPr fontId="5"/>
  </si>
  <si>
    <t>代理店の支店名までご記入ください（請求先となります）
＊代理店一覧　https://www.fujifilm.com/ffwk/ja/about/partners</t>
    <rPh sb="0" eb="3">
      <t>ダイリテン</t>
    </rPh>
    <rPh sb="4" eb="7">
      <t>シテンメイ</t>
    </rPh>
    <rPh sb="10" eb="12">
      <t>キニュウ</t>
    </rPh>
    <rPh sb="28" eb="31">
      <t>ダイリテン</t>
    </rPh>
    <rPh sb="31" eb="33">
      <t>イチラン</t>
    </rPh>
    <phoneticPr fontId="5"/>
  </si>
  <si>
    <t>*2) 1配送分に1本のお試しサイズ・コントロールsiRNAを添付いたします。本紙とは異なる申込用紙や注文用紙をご利用の場合、キャンペーン対象外となります。</t>
    <phoneticPr fontId="5"/>
  </si>
  <si>
    <t>ご希望内容およびお客様情報</t>
    <rPh sb="1" eb="3">
      <t>キボウ</t>
    </rPh>
    <rPh sb="3" eb="5">
      <t>ナイヨウ</t>
    </rPh>
    <rPh sb="9" eb="11">
      <t>キャクサマ</t>
    </rPh>
    <rPh sb="11" eb="13">
      <t>ジョウホウ</t>
    </rPh>
    <phoneticPr fontId="5"/>
  </si>
  <si>
    <r>
      <t>プレゼント内容のご希望を</t>
    </r>
    <r>
      <rPr>
        <b/>
        <sz val="11"/>
        <color rgb="FFFF0000"/>
        <rFont val="游ゴシック"/>
        <family val="3"/>
        <charset val="128"/>
        <scheme val="minor"/>
      </rPr>
      <t>プルダウン</t>
    </r>
    <r>
      <rPr>
        <sz val="11"/>
        <color theme="1"/>
        <rFont val="游ゴシック"/>
        <family val="2"/>
        <charset val="128"/>
        <scheme val="minor"/>
      </rPr>
      <t>から選択してください</t>
    </r>
    <rPh sb="5" eb="7">
      <t>ナイヨウ</t>
    </rPh>
    <phoneticPr fontId="5"/>
  </si>
  <si>
    <r>
      <t>ご希望</t>
    </r>
    <r>
      <rPr>
        <sz val="9"/>
        <color rgb="FFFF0000"/>
        <rFont val="游ゴシック"/>
        <family val="3"/>
        <charset val="128"/>
        <scheme val="minor"/>
      </rPr>
      <t xml:space="preserve"> [必須]</t>
    </r>
    <rPh sb="1" eb="3">
      <t>キボウ</t>
    </rPh>
    <phoneticPr fontId="5"/>
  </si>
  <si>
    <t>キャンペーン専用注文用紙（2024年12月20日受注分まで）</t>
    <phoneticPr fontId="5"/>
  </si>
  <si>
    <t>ユニバーサルネガティブコントロールsiRNA（2nmol）1本</t>
  </si>
  <si>
    <t>脱塩15nmol</t>
  </si>
  <si>
    <r>
      <rPr>
        <b/>
        <sz val="10"/>
        <color rgb="FFFF0000"/>
        <rFont val="游ゴシック"/>
        <family val="3"/>
        <charset val="128"/>
        <scheme val="minor"/>
      </rPr>
      <t>※</t>
    </r>
    <r>
      <rPr>
        <b/>
        <sz val="10"/>
        <color rgb="FF0070C0"/>
        <rFont val="游ゴシック"/>
        <family val="3"/>
        <charset val="128"/>
        <scheme val="minor"/>
      </rPr>
      <t>「ok」以外の場合はエラー内容をご参照ください。「ok」の場合は精製と</t>
    </r>
    <r>
      <rPr>
        <b/>
        <sz val="10"/>
        <color theme="4"/>
        <rFont val="游ゴシック"/>
        <family val="3"/>
        <charset val="128"/>
        <scheme val="minor"/>
      </rPr>
      <t>保証収量が正しく選ばれているかご確認ください。</t>
    </r>
    <rPh sb="18" eb="20">
      <t>サンショウ</t>
    </rPh>
    <rPh sb="30" eb="32">
      <t>バアイ</t>
    </rPh>
    <rPh sb="33" eb="35">
      <t>セイセイ</t>
    </rPh>
    <rPh sb="36" eb="40">
      <t>ホショウシュウリョウ</t>
    </rPh>
    <rPh sb="41" eb="42">
      <t>タダ</t>
    </rPh>
    <rPh sb="44" eb="45">
      <t>エラ</t>
    </rPh>
    <rPh sb="52" eb="54">
      <t>カクニン</t>
    </rPh>
    <phoneticPr fontId="5"/>
  </si>
  <si>
    <r>
      <rPr>
        <sz val="11"/>
        <color rgb="FF0070C0"/>
        <rFont val="游ゴシック"/>
        <family val="3"/>
        <charset val="128"/>
        <scheme val="minor"/>
      </rPr>
      <t>★</t>
    </r>
    <r>
      <rPr>
        <sz val="11"/>
        <color theme="1"/>
        <rFont val="游ゴシック"/>
        <family val="2"/>
        <charset val="128"/>
        <scheme val="minor"/>
      </rPr>
      <t xml:space="preserve"> </t>
    </r>
    <r>
      <rPr>
        <b/>
        <sz val="14"/>
        <color theme="1"/>
        <rFont val="游ゴシック"/>
        <family val="3"/>
        <charset val="128"/>
        <scheme val="minor"/>
      </rPr>
      <t>本紙1お申し込みにつき1本のコントロールsiRNAをプレゼント</t>
    </r>
    <r>
      <rPr>
        <sz val="11"/>
        <color theme="1"/>
        <rFont val="游ゴシック"/>
        <family val="2"/>
        <charset val="128"/>
        <scheme val="minor"/>
      </rPr>
      <t>いたします。*2)</t>
    </r>
    <rPh sb="2" eb="4">
      <t>ホンシ</t>
    </rPh>
    <rPh sb="6" eb="7">
      <t>モウ</t>
    </rPh>
    <rPh sb="8" eb="9">
      <t>コ</t>
    </rPh>
    <rPh sb="14" eb="15">
      <t>ホン</t>
    </rPh>
    <phoneticPr fontId="5"/>
  </si>
  <si>
    <r>
      <rPr>
        <sz val="11"/>
        <color rgb="FF0070C0"/>
        <rFont val="游ゴシック"/>
        <family val="3"/>
        <charset val="128"/>
        <scheme val="minor"/>
      </rPr>
      <t>★</t>
    </r>
    <r>
      <rPr>
        <sz val="11"/>
        <color theme="1"/>
        <rFont val="游ゴシック"/>
        <family val="2"/>
        <charset val="128"/>
        <scheme val="minor"/>
      </rPr>
      <t xml:space="preserve"> 本キャンペーンは、富士フイルム和光純薬(株)の代理店・特約店から購入した場合のみ適用されます。*3)</t>
    </r>
    <phoneticPr fontId="5"/>
  </si>
  <si>
    <t>*3) 本紙でお申し込みいただいた場合でも、富士フイルム和光純薬(株)代理店とは異なる代理店からご購入の場合、キャンペーン対象外となります。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</si>
</sst>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本&quot;\ "/>
  </numFmts>
  <fonts count="49" x14ac:knownFonts="1">
    <font>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b/>
      <sz val="24"/>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9"/>
      <color rgb="FFFF0000"/>
      <name val="游ゴシック"/>
      <family val="3"/>
      <charset val="128"/>
      <scheme val="minor"/>
    </font>
    <font>
      <sz val="11"/>
      <color theme="0"/>
      <name val="游ゴシック"/>
      <family val="3"/>
      <charset val="128"/>
      <scheme val="minor"/>
    </font>
    <font>
      <sz val="11"/>
      <color theme="4"/>
      <name val="游ゴシック"/>
      <family val="3"/>
      <charset val="128"/>
      <scheme val="minor"/>
    </font>
    <font>
      <b/>
      <sz val="14"/>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4"/>
      <color theme="1"/>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sz val="11"/>
      <color theme="4"/>
      <name val="游ゴシック"/>
      <family val="2"/>
      <charset val="128"/>
      <scheme val="minor"/>
    </font>
    <font>
      <b/>
      <sz val="11"/>
      <color theme="2" tint="-0.499984740745262"/>
      <name val="游ゴシック"/>
      <family val="3"/>
      <charset val="128"/>
      <scheme val="minor"/>
    </font>
    <font>
      <b/>
      <sz val="14"/>
      <color theme="1"/>
      <name val="游ゴシック"/>
      <family val="3"/>
      <charset val="128"/>
      <scheme val="minor"/>
    </font>
    <font>
      <sz val="12"/>
      <color theme="2" tint="-0.749992370372631"/>
      <name val="游ゴシック"/>
      <family val="2"/>
      <charset val="128"/>
      <scheme val="minor"/>
    </font>
    <font>
      <b/>
      <sz val="10"/>
      <color theme="4"/>
      <name val="游ゴシック"/>
      <family val="3"/>
      <charset val="128"/>
      <scheme val="minor"/>
    </font>
    <font>
      <b/>
      <sz val="12"/>
      <color theme="1"/>
      <name val="游ゴシック"/>
      <family val="3"/>
      <charset val="128"/>
      <scheme val="minor"/>
    </font>
    <font>
      <sz val="11"/>
      <color theme="2" tint="-0.499984740745262"/>
      <name val="游ゴシック"/>
      <family val="3"/>
      <charset val="128"/>
      <scheme val="minor"/>
    </font>
    <font>
      <sz val="12"/>
      <color theme="1"/>
      <name val="游ゴシック"/>
      <family val="2"/>
      <charset val="128"/>
      <scheme val="minor"/>
    </font>
    <font>
      <sz val="11"/>
      <color rgb="FFFF0000"/>
      <name val="游ゴシック"/>
      <family val="3"/>
      <charset val="128"/>
      <scheme val="minor"/>
    </font>
    <font>
      <b/>
      <sz val="10"/>
      <color rgb="FFFF0000"/>
      <name val="游ゴシック"/>
      <family val="3"/>
      <charset val="128"/>
      <scheme val="minor"/>
    </font>
    <font>
      <sz val="10"/>
      <color theme="0" tint="-4.9989318521683403E-2"/>
      <name val="游ゴシック"/>
      <family val="3"/>
      <charset val="128"/>
      <scheme val="minor"/>
    </font>
    <font>
      <sz val="12"/>
      <name val="游ゴシック"/>
      <family val="2"/>
      <charset val="128"/>
      <scheme val="minor"/>
    </font>
    <font>
      <sz val="12"/>
      <name val="游ゴシック"/>
      <family val="3"/>
      <charset val="128"/>
      <scheme val="minor"/>
    </font>
    <font>
      <sz val="10"/>
      <color theme="4"/>
      <name val="游ゴシック"/>
      <family val="2"/>
      <charset val="128"/>
      <scheme val="minor"/>
    </font>
    <font>
      <sz val="14"/>
      <color theme="1"/>
      <name val="Courier New"/>
      <family val="3"/>
    </font>
    <font>
      <sz val="10"/>
      <color theme="0" tint="-4.9989318521683403E-2"/>
      <name val="Courier New"/>
      <family val="3"/>
    </font>
    <font>
      <sz val="10"/>
      <color theme="0" tint="-4.9989318521683403E-2"/>
      <name val="游ゴシック"/>
      <family val="3"/>
      <charset val="128"/>
    </font>
    <font>
      <sz val="16"/>
      <color theme="1"/>
      <name val="Courier New"/>
      <family val="3"/>
    </font>
    <font>
      <b/>
      <sz val="14"/>
      <color theme="0"/>
      <name val="游ゴシック"/>
      <family val="3"/>
      <charset val="128"/>
      <scheme val="minor"/>
    </font>
    <font>
      <u/>
      <sz val="11"/>
      <color theme="0"/>
      <name val="游ゴシック"/>
      <family val="3"/>
      <charset val="128"/>
      <scheme val="minor"/>
    </font>
    <font>
      <b/>
      <sz val="10"/>
      <color theme="0"/>
      <name val="游ゴシック"/>
      <family val="3"/>
      <charset val="128"/>
      <scheme val="minor"/>
    </font>
    <font>
      <b/>
      <sz val="11"/>
      <color theme="0"/>
      <name val="游ゴシック"/>
      <family val="3"/>
      <charset val="128"/>
      <scheme val="minor"/>
    </font>
    <font>
      <sz val="14"/>
      <color theme="0"/>
      <name val="游ゴシック"/>
      <family val="3"/>
      <charset val="128"/>
      <scheme val="minor"/>
    </font>
    <font>
      <sz val="12"/>
      <color theme="0"/>
      <name val="游ゴシック"/>
      <family val="3"/>
      <charset val="128"/>
      <scheme val="minor"/>
    </font>
    <font>
      <sz val="16"/>
      <color theme="0"/>
      <name val="游ゴシック"/>
      <family val="3"/>
      <charset val="128"/>
      <scheme val="minor"/>
    </font>
    <font>
      <b/>
      <sz val="12"/>
      <color theme="0"/>
      <name val="游ゴシック"/>
      <family val="3"/>
      <charset val="128"/>
      <scheme val="minor"/>
    </font>
    <font>
      <b/>
      <sz val="24"/>
      <color rgb="FF0070C0"/>
      <name val="游ゴシック"/>
      <family val="3"/>
      <charset val="128"/>
      <scheme val="minor"/>
    </font>
    <font>
      <sz val="11"/>
      <color rgb="FF0070C0"/>
      <name val="游ゴシック"/>
      <family val="3"/>
      <charset val="128"/>
      <scheme val="minor"/>
    </font>
    <font>
      <b/>
      <sz val="14"/>
      <color rgb="FFFF0000"/>
      <name val="游ゴシック"/>
      <family val="3"/>
      <charset val="128"/>
      <scheme val="minor"/>
    </font>
    <font>
      <b/>
      <sz val="12"/>
      <name val="游ゴシック"/>
      <family val="3"/>
      <charset val="128"/>
      <scheme val="minor"/>
    </font>
    <font>
      <b/>
      <sz val="18"/>
      <color rgb="FF0070C0"/>
      <name val="游ゴシック"/>
      <family val="3"/>
      <charset val="128"/>
      <scheme val="minor"/>
    </font>
    <font>
      <b/>
      <sz val="10"/>
      <color rgb="FF0070C0"/>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7" fillId="3" borderId="1" xfId="0" applyFont="1" applyFill="1" applyBorder="1">
      <alignment vertical="center"/>
    </xf>
    <xf numFmtId="0" fontId="0" fillId="4" borderId="0" xfId="0" applyFill="1">
      <alignment vertical="center"/>
    </xf>
    <xf numFmtId="0" fontId="3" fillId="4" borderId="0" xfId="0" applyFont="1" applyFill="1">
      <alignment vertical="center"/>
    </xf>
    <xf numFmtId="0" fontId="1" fillId="0" borderId="0" xfId="0" applyFont="1">
      <alignment vertical="center"/>
    </xf>
    <xf numFmtId="0" fontId="9" fillId="0" borderId="0" xfId="0" applyFont="1">
      <alignment vertical="center"/>
    </xf>
    <xf numFmtId="0" fontId="6" fillId="4" borderId="1" xfId="0" applyFont="1" applyFill="1" applyBorder="1">
      <alignment vertical="center"/>
    </xf>
    <xf numFmtId="0" fontId="6" fillId="4" borderId="1" xfId="0" applyFont="1" applyFill="1" applyBorder="1" applyAlignment="1">
      <alignment vertical="center" wrapText="1"/>
    </xf>
    <xf numFmtId="0" fontId="0" fillId="5" borderId="1" xfId="0" applyFill="1" applyBorder="1">
      <alignment vertical="center"/>
    </xf>
    <xf numFmtId="0" fontId="0" fillId="5" borderId="1" xfId="0" applyFill="1" applyBorder="1" applyAlignment="1">
      <alignment vertical="center" wrapText="1"/>
    </xf>
    <xf numFmtId="0" fontId="13" fillId="5" borderId="1" xfId="0" applyFont="1" applyFill="1" applyBorder="1">
      <alignment vertical="center"/>
    </xf>
    <xf numFmtId="0" fontId="2" fillId="3" borderId="2" xfId="0" applyFont="1" applyFill="1" applyBorder="1">
      <alignment vertical="center"/>
    </xf>
    <xf numFmtId="0" fontId="17" fillId="3" borderId="3" xfId="0" applyFont="1" applyFill="1" applyBorder="1">
      <alignment vertical="center"/>
    </xf>
    <xf numFmtId="0" fontId="10" fillId="3" borderId="3" xfId="0" applyFont="1" applyFill="1" applyBorder="1">
      <alignment vertical="center"/>
    </xf>
    <xf numFmtId="0" fontId="18" fillId="3" borderId="2" xfId="0" applyFont="1" applyFill="1" applyBorder="1">
      <alignment vertical="center"/>
    </xf>
    <xf numFmtId="0" fontId="15" fillId="4" borderId="0" xfId="0" applyFont="1" applyFill="1">
      <alignment vertical="center"/>
    </xf>
    <xf numFmtId="0" fontId="16" fillId="4" borderId="0" xfId="0" applyFont="1" applyFill="1">
      <alignment vertical="center"/>
    </xf>
    <xf numFmtId="0" fontId="21" fillId="4" borderId="0" xfId="0" applyFont="1" applyFill="1">
      <alignment vertical="center"/>
    </xf>
    <xf numFmtId="0" fontId="19" fillId="0" borderId="0" xfId="0" applyFont="1">
      <alignment vertical="center"/>
    </xf>
    <xf numFmtId="176" fontId="19" fillId="4" borderId="0" xfId="0" applyNumberFormat="1" applyFont="1" applyFill="1">
      <alignment vertical="center"/>
    </xf>
    <xf numFmtId="0" fontId="11" fillId="2" borderId="1" xfId="0" applyFont="1" applyFill="1" applyBorder="1">
      <alignment vertical="center"/>
    </xf>
    <xf numFmtId="0" fontId="23" fillId="3" borderId="3" xfId="0" applyFont="1" applyFill="1" applyBorder="1">
      <alignment vertical="center"/>
    </xf>
    <xf numFmtId="0" fontId="19" fillId="4" borderId="0" xfId="0" applyFont="1" applyFill="1" applyAlignment="1">
      <alignment horizontal="right" vertical="center"/>
    </xf>
    <xf numFmtId="0" fontId="22" fillId="5" borderId="1" xfId="0" applyFont="1" applyFill="1" applyBorder="1" applyAlignment="1">
      <alignment horizontal="center" vertical="center"/>
    </xf>
    <xf numFmtId="0" fontId="20" fillId="5" borderId="1" xfId="0" applyFont="1" applyFill="1" applyBorder="1">
      <alignment vertical="center"/>
    </xf>
    <xf numFmtId="0" fontId="24" fillId="5" borderId="1" xfId="0" applyFont="1" applyFill="1" applyBorder="1">
      <alignment vertical="center"/>
    </xf>
    <xf numFmtId="0" fontId="27" fillId="5" borderId="1" xfId="0" applyFont="1" applyFill="1" applyBorder="1" applyAlignment="1">
      <alignment horizontal="left" vertical="center"/>
    </xf>
    <xf numFmtId="0" fontId="29" fillId="5" borderId="1" xfId="0" applyFont="1" applyFill="1" applyBorder="1">
      <alignment vertical="center"/>
    </xf>
    <xf numFmtId="0" fontId="30" fillId="5" borderId="1" xfId="0" applyFont="1" applyFill="1" applyBorder="1">
      <alignment vertical="center"/>
    </xf>
    <xf numFmtId="0" fontId="32" fillId="5" borderId="1" xfId="0" applyFont="1" applyFill="1" applyBorder="1">
      <alignment vertical="center"/>
    </xf>
    <xf numFmtId="0" fontId="34" fillId="5" borderId="1" xfId="0" applyFont="1" applyFill="1" applyBorder="1">
      <alignment vertical="center"/>
    </xf>
    <xf numFmtId="0" fontId="35" fillId="0" borderId="0" xfId="0" applyFont="1">
      <alignment vertical="center"/>
    </xf>
    <xf numFmtId="0" fontId="36" fillId="0" borderId="0" xfId="0" applyFont="1">
      <alignment vertical="center"/>
    </xf>
    <xf numFmtId="176" fontId="35" fillId="0" borderId="0" xfId="0" applyNumberFormat="1"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center" vertical="center"/>
    </xf>
    <xf numFmtId="0" fontId="9" fillId="0" borderId="0" xfId="0" quotePrefix="1" applyFont="1">
      <alignment vertical="center"/>
    </xf>
    <xf numFmtId="0" fontId="14" fillId="5" borderId="1" xfId="0" applyFont="1" applyFill="1" applyBorder="1" applyProtection="1">
      <alignment vertical="center"/>
      <protection locked="0"/>
    </xf>
    <xf numFmtId="0" fontId="14" fillId="4" borderId="1" xfId="0" applyFont="1" applyFill="1" applyBorder="1" applyAlignment="1" applyProtection="1">
      <alignment horizontal="left" vertical="center"/>
      <protection locked="0"/>
    </xf>
    <xf numFmtId="0" fontId="31" fillId="4" borderId="1" xfId="0" applyFont="1" applyFill="1" applyBorder="1" applyProtection="1">
      <alignment vertical="center"/>
      <protection locked="0"/>
    </xf>
    <xf numFmtId="0" fontId="14" fillId="0" borderId="1" xfId="0" applyFont="1" applyBorder="1" applyProtection="1">
      <alignment vertical="center"/>
      <protection locked="0"/>
    </xf>
    <xf numFmtId="0" fontId="22" fillId="0" borderId="1" xfId="0" applyFont="1" applyBorder="1" applyAlignment="1" applyProtection="1">
      <alignment horizontal="center" vertical="center"/>
      <protection locked="0"/>
    </xf>
    <xf numFmtId="0" fontId="28" fillId="0" borderId="1" xfId="0" applyFont="1" applyBorder="1" applyProtection="1">
      <alignment vertical="center"/>
      <protection locked="0"/>
    </xf>
    <xf numFmtId="0" fontId="14" fillId="4" borderId="1" xfId="0" quotePrefix="1" applyFont="1" applyFill="1" applyBorder="1" applyAlignment="1" applyProtection="1">
      <alignment horizontal="left" vertical="center"/>
      <protection locked="0"/>
    </xf>
    <xf numFmtId="49" fontId="6" fillId="4" borderId="1" xfId="0" applyNumberFormat="1" applyFont="1" applyFill="1" applyBorder="1">
      <alignment vertical="center"/>
    </xf>
    <xf numFmtId="0" fontId="4" fillId="4" borderId="0" xfId="0" applyFont="1" applyFill="1">
      <alignment vertical="center"/>
    </xf>
    <xf numFmtId="0" fontId="13" fillId="4" borderId="0" xfId="0" applyFont="1" applyFill="1">
      <alignment vertical="center"/>
    </xf>
    <xf numFmtId="0" fontId="0" fillId="4" borderId="4" xfId="0" applyFill="1" applyBorder="1">
      <alignment vertical="center"/>
    </xf>
    <xf numFmtId="0" fontId="46" fillId="2" borderId="1" xfId="0" applyFont="1" applyFill="1" applyBorder="1">
      <alignment vertical="center"/>
    </xf>
    <xf numFmtId="0" fontId="4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4C78-517F-42DF-8606-FE6C99D3507A}">
  <sheetPr>
    <tabColor rgb="FFFF0000"/>
  </sheetPr>
  <dimension ref="A1:C25"/>
  <sheetViews>
    <sheetView tabSelected="1" zoomScaleNormal="100" workbookViewId="0">
      <selection activeCell="B13" sqref="B13"/>
    </sheetView>
  </sheetViews>
  <sheetFormatPr defaultRowHeight="18.75" x14ac:dyDescent="0.4"/>
  <cols>
    <col min="1" max="1" width="14.625" bestFit="1" customWidth="1"/>
    <col min="2" max="2" width="71.875" bestFit="1" customWidth="1"/>
    <col min="3" max="3" width="69.375" bestFit="1" customWidth="1"/>
  </cols>
  <sheetData>
    <row r="1" spans="1:3" ht="39.75" x14ac:dyDescent="0.4">
      <c r="A1" s="49" t="s">
        <v>80</v>
      </c>
      <c r="B1" s="2"/>
      <c r="C1" s="2"/>
    </row>
    <row r="2" spans="1:3" ht="24.75" customHeight="1" x14ac:dyDescent="0.4">
      <c r="A2" s="2"/>
      <c r="B2" s="2" t="s">
        <v>78</v>
      </c>
      <c r="C2" s="2"/>
    </row>
    <row r="3" spans="1:3" ht="24.75" customHeight="1" x14ac:dyDescent="0.4">
      <c r="A3" s="2"/>
      <c r="B3" s="50" t="s">
        <v>81</v>
      </c>
      <c r="C3" s="2"/>
    </row>
    <row r="4" spans="1:3" ht="24.75" customHeight="1" x14ac:dyDescent="0.4">
      <c r="A4" s="2"/>
      <c r="B4" s="50" t="s">
        <v>91</v>
      </c>
      <c r="C4" s="2"/>
    </row>
    <row r="5" spans="1:3" ht="24.75" customHeight="1" x14ac:dyDescent="0.4">
      <c r="A5" s="2"/>
      <c r="B5" s="50" t="s">
        <v>92</v>
      </c>
      <c r="C5" s="2"/>
    </row>
    <row r="6" spans="1:3" ht="5.25" customHeight="1" x14ac:dyDescent="0.4">
      <c r="A6" s="51"/>
      <c r="B6" s="51"/>
      <c r="C6" s="51"/>
    </row>
    <row r="7" spans="1:3" ht="6" customHeight="1" x14ac:dyDescent="0.4">
      <c r="A7" s="2"/>
      <c r="B7" s="2"/>
      <c r="C7" s="2"/>
    </row>
    <row r="8" spans="1:3" x14ac:dyDescent="0.4">
      <c r="A8" s="2" t="s">
        <v>75</v>
      </c>
      <c r="B8" s="2"/>
      <c r="C8" s="2"/>
    </row>
    <row r="9" spans="1:3" x14ac:dyDescent="0.4">
      <c r="A9" s="2" t="s">
        <v>76</v>
      </c>
      <c r="B9" s="2"/>
      <c r="C9" s="2"/>
    </row>
    <row r="10" spans="1:3" x14ac:dyDescent="0.4">
      <c r="A10" s="2" t="s">
        <v>52</v>
      </c>
      <c r="B10" s="2"/>
      <c r="C10" s="2"/>
    </row>
    <row r="11" spans="1:3" ht="9" customHeight="1" x14ac:dyDescent="0.4">
      <c r="A11" s="2"/>
      <c r="B11" s="2"/>
      <c r="C11" s="2"/>
    </row>
    <row r="12" spans="1:3" ht="30" x14ac:dyDescent="0.4">
      <c r="A12" s="3" t="s">
        <v>84</v>
      </c>
      <c r="B12" s="2"/>
      <c r="C12" s="2"/>
    </row>
    <row r="13" spans="1:3" ht="34.5" customHeight="1" x14ac:dyDescent="0.4">
      <c r="A13" s="1" t="s">
        <v>1</v>
      </c>
      <c r="B13" s="20"/>
      <c r="C13" s="10" t="s">
        <v>10</v>
      </c>
    </row>
    <row r="14" spans="1:3" ht="34.5" customHeight="1" x14ac:dyDescent="0.4">
      <c r="A14" s="1" t="s">
        <v>86</v>
      </c>
      <c r="B14" s="52" t="s">
        <v>88</v>
      </c>
      <c r="C14" s="8" t="s">
        <v>85</v>
      </c>
    </row>
    <row r="15" spans="1:3" ht="37.5" customHeight="1" x14ac:dyDescent="0.4">
      <c r="A15" s="1" t="s">
        <v>2</v>
      </c>
      <c r="B15" s="7" t="s">
        <v>62</v>
      </c>
      <c r="C15" s="9" t="s">
        <v>77</v>
      </c>
    </row>
    <row r="16" spans="1:3" ht="37.5" customHeight="1" x14ac:dyDescent="0.4">
      <c r="A16" s="1" t="s">
        <v>3</v>
      </c>
      <c r="B16" s="6"/>
      <c r="C16" s="9" t="s">
        <v>8</v>
      </c>
    </row>
    <row r="17" spans="1:3" ht="37.5" x14ac:dyDescent="0.4">
      <c r="A17" s="1" t="s">
        <v>4</v>
      </c>
      <c r="B17" s="6"/>
      <c r="C17" s="9" t="s">
        <v>82</v>
      </c>
    </row>
    <row r="18" spans="1:3" ht="34.5" customHeight="1" x14ac:dyDescent="0.4">
      <c r="A18" s="1" t="s">
        <v>5</v>
      </c>
      <c r="B18" s="48"/>
      <c r="C18" s="8" t="s">
        <v>63</v>
      </c>
    </row>
    <row r="19" spans="1:3" ht="34.5" customHeight="1" x14ac:dyDescent="0.4">
      <c r="A19" s="1" t="s">
        <v>6</v>
      </c>
      <c r="B19" s="6"/>
      <c r="C19" s="8" t="s">
        <v>72</v>
      </c>
    </row>
    <row r="20" spans="1:3" ht="34.5" customHeight="1" x14ac:dyDescent="0.4">
      <c r="A20" s="1" t="s">
        <v>7</v>
      </c>
      <c r="B20" s="6" t="s">
        <v>15</v>
      </c>
      <c r="C20" s="8" t="s">
        <v>11</v>
      </c>
    </row>
    <row r="21" spans="1:3" ht="90" customHeight="1" x14ac:dyDescent="0.4">
      <c r="A21" s="1" t="s">
        <v>0</v>
      </c>
      <c r="B21" s="6"/>
      <c r="C21" s="8" t="s">
        <v>9</v>
      </c>
    </row>
    <row r="22" spans="1:3" ht="9.75" customHeight="1" x14ac:dyDescent="0.4">
      <c r="C22" s="4"/>
    </row>
    <row r="23" spans="1:3" x14ac:dyDescent="0.4">
      <c r="A23" t="s">
        <v>79</v>
      </c>
      <c r="C23" s="5"/>
    </row>
    <row r="24" spans="1:3" x14ac:dyDescent="0.4">
      <c r="A24" t="s">
        <v>83</v>
      </c>
      <c r="C24" s="5"/>
    </row>
    <row r="25" spans="1:3" x14ac:dyDescent="0.4">
      <c r="A25" t="s">
        <v>93</v>
      </c>
    </row>
  </sheetData>
  <phoneticPr fontId="5"/>
  <dataValidations count="2">
    <dataValidation type="list" allowBlank="1" showInputMessage="1" showErrorMessage="1" sqref="B20" xr:uid="{C3D0B18B-CB7F-4B91-8A82-09524F7FDD35}">
      <formula1>"上記住所へ平日配達（土曜日不可）,上記住所へ配達（土曜日受け取り可能）,上記代理店へ配達,その他（コメント欄に配達先住所と宛名と電話番号をご記入ください）"</formula1>
    </dataValidation>
    <dataValidation type="list" allowBlank="1" showInputMessage="1" showErrorMessage="1" sqref="B14" xr:uid="{F8EC9218-2520-4FAB-AE2D-FF43BCEFC491}">
      <formula1>"ユニバーサルネガティブコントロールsiRNA（2nmol）1本,ポジティブコントロールsiRNA（2nmol）1本"</formula1>
    </dataValidation>
  </dataValidation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7E58-E595-4735-9826-9B71CACFE0C4}">
  <sheetPr>
    <tabColor rgb="FFFFC000"/>
  </sheetPr>
  <dimension ref="A1:M27"/>
  <sheetViews>
    <sheetView zoomScaleNormal="100" workbookViewId="0">
      <selection activeCell="B7" sqref="B7"/>
    </sheetView>
  </sheetViews>
  <sheetFormatPr defaultRowHeight="18.75" x14ac:dyDescent="0.4"/>
  <cols>
    <col min="1" max="1" width="26" bestFit="1" customWidth="1"/>
    <col min="2" max="2" width="25.75" bestFit="1" customWidth="1"/>
    <col min="3" max="3" width="35.5" bestFit="1" customWidth="1"/>
    <col min="4" max="4" width="12.375" bestFit="1" customWidth="1"/>
    <col min="5" max="5" width="9.75" bestFit="1" customWidth="1"/>
    <col min="6" max="6" width="11.875" bestFit="1" customWidth="1"/>
    <col min="7" max="7" width="18.875" bestFit="1" customWidth="1"/>
    <col min="10" max="10" width="14.25" customWidth="1"/>
    <col min="11" max="11" width="26.875" customWidth="1"/>
    <col min="12" max="12" width="37.5" bestFit="1" customWidth="1"/>
    <col min="13" max="13" width="31.75" bestFit="1" customWidth="1"/>
  </cols>
  <sheetData>
    <row r="1" spans="1:13" ht="30" x14ac:dyDescent="0.4">
      <c r="A1" s="2"/>
      <c r="B1" s="22" t="str">
        <f>IF(お客様情報_必須!$B$13=0,"お客様情報より入力",お客様情報_必須!$B$13)</f>
        <v>お客様情報より入力</v>
      </c>
      <c r="C1" s="15" t="s">
        <v>65</v>
      </c>
      <c r="E1" s="2"/>
      <c r="F1" s="53" t="s">
        <v>87</v>
      </c>
      <c r="G1" s="2"/>
      <c r="H1" s="2"/>
      <c r="I1" s="2"/>
      <c r="J1" s="2"/>
      <c r="K1" s="2"/>
      <c r="L1" s="2"/>
      <c r="M1" s="2"/>
    </row>
    <row r="2" spans="1:13" ht="24" x14ac:dyDescent="0.4">
      <c r="A2" s="2"/>
      <c r="B2" s="19">
        <f>COUNTIF(Ref!$M$7:$M$26,4)</f>
        <v>0</v>
      </c>
      <c r="C2" s="16" t="s">
        <v>61</v>
      </c>
      <c r="D2" s="2"/>
      <c r="E2" s="17"/>
      <c r="F2" s="2"/>
      <c r="G2" s="2"/>
      <c r="H2" s="2"/>
      <c r="I2" s="2"/>
      <c r="J2" s="2"/>
      <c r="K2" s="2"/>
      <c r="L2" s="2"/>
      <c r="M2" s="2"/>
    </row>
    <row r="3" spans="1:13" ht="24" x14ac:dyDescent="0.4">
      <c r="A3" s="17"/>
      <c r="B3" s="19"/>
      <c r="C3" s="16"/>
      <c r="D3" s="2"/>
      <c r="E3" s="17"/>
      <c r="F3" s="2"/>
      <c r="G3" s="2"/>
      <c r="H3" s="2"/>
      <c r="I3" s="2"/>
      <c r="J3" s="2"/>
      <c r="K3" s="2"/>
      <c r="L3" s="2"/>
      <c r="M3" s="2"/>
    </row>
    <row r="4" spans="1:13" ht="24" x14ac:dyDescent="0.4">
      <c r="A4" s="17" t="s">
        <v>90</v>
      </c>
      <c r="B4" s="19"/>
      <c r="C4" s="16"/>
      <c r="D4" s="2"/>
      <c r="E4" s="17" t="s">
        <v>54</v>
      </c>
      <c r="F4" s="2"/>
      <c r="G4" s="2"/>
      <c r="H4" s="2"/>
      <c r="I4" s="2"/>
      <c r="J4" s="2"/>
      <c r="K4" s="2"/>
      <c r="L4" s="2"/>
      <c r="M4" s="2"/>
    </row>
    <row r="5" spans="1:13" x14ac:dyDescent="0.4">
      <c r="A5" s="14" t="s">
        <v>26</v>
      </c>
      <c r="B5" s="11" t="s">
        <v>36</v>
      </c>
      <c r="C5" s="11" t="s">
        <v>37</v>
      </c>
      <c r="D5" s="11" t="s">
        <v>13</v>
      </c>
      <c r="E5" s="14" t="s">
        <v>16</v>
      </c>
      <c r="F5" s="11" t="s">
        <v>67</v>
      </c>
      <c r="G5" s="11" t="s">
        <v>69</v>
      </c>
      <c r="H5" s="14" t="s">
        <v>22</v>
      </c>
      <c r="I5" s="14" t="s">
        <v>23</v>
      </c>
      <c r="J5" s="11" t="s">
        <v>74</v>
      </c>
      <c r="K5" s="14" t="s">
        <v>12</v>
      </c>
      <c r="L5" s="14" t="s">
        <v>57</v>
      </c>
      <c r="M5" s="14" t="s">
        <v>27</v>
      </c>
    </row>
    <row r="6" spans="1:13" x14ac:dyDescent="0.4">
      <c r="A6" s="21" t="s">
        <v>59</v>
      </c>
      <c r="B6" s="12" t="s">
        <v>64</v>
      </c>
      <c r="C6" s="13" t="s">
        <v>46</v>
      </c>
      <c r="D6" s="13" t="s">
        <v>58</v>
      </c>
      <c r="E6" s="13" t="s">
        <v>53</v>
      </c>
      <c r="F6" s="13" t="s">
        <v>66</v>
      </c>
      <c r="G6" s="13" t="s">
        <v>66</v>
      </c>
      <c r="H6" s="21" t="s">
        <v>29</v>
      </c>
      <c r="I6" s="21" t="s">
        <v>29</v>
      </c>
      <c r="J6" s="13" t="s">
        <v>66</v>
      </c>
      <c r="K6" s="21" t="s">
        <v>30</v>
      </c>
      <c r="L6" s="21" t="s">
        <v>30</v>
      </c>
      <c r="M6" s="21" t="s">
        <v>28</v>
      </c>
    </row>
    <row r="7" spans="1:13" ht="25.5" customHeight="1" x14ac:dyDescent="0.4">
      <c r="A7" s="28" t="str">
        <f>IF(Ref!D7&lt;&gt;2,Ref!$A$52,IF(OR(Ref!K7&lt;2,Ref!L7&lt;1),Ref!$A$53,IF(Ref!L7&lt;&gt;21,Ref!$A$54,IF(Ref!E8=4,Ref!$A$54,Ref!$A$55))))</f>
        <v>試料名または配列が未入力です</v>
      </c>
      <c r="B7" s="42"/>
      <c r="C7" s="43"/>
      <c r="D7" s="44" t="s">
        <v>14</v>
      </c>
      <c r="E7" s="45">
        <f>IF(Ref!C7&gt;19,Ref!$C$52,IF(AND(ISERROR(FIND(" ",C7)),ISERROR(FIND("　",C7))),Ref!C7,Ref!$C$51))</f>
        <v>0</v>
      </c>
      <c r="F7" s="46" t="s">
        <v>68</v>
      </c>
      <c r="G7" s="46" t="s">
        <v>70</v>
      </c>
      <c r="H7" s="24"/>
      <c r="I7" s="24"/>
      <c r="J7" s="46" t="s">
        <v>89</v>
      </c>
      <c r="K7" s="25" t="str">
        <f>IF(Ref!B7=0,"",CONCATENATE(B7,"-S"))</f>
        <v/>
      </c>
      <c r="L7" s="30" t="str">
        <f>IF(E7=0,"",CONCATENATE(Ref!R7,D7))</f>
        <v/>
      </c>
      <c r="M7" s="43"/>
    </row>
    <row r="8" spans="1:13" ht="25.5" customHeight="1" x14ac:dyDescent="0.4">
      <c r="A8" s="28" t="str">
        <f>IF(Ref!D8&lt;&gt;2,Ref!$A$52,IF(OR(Ref!K8&lt;2,Ref!L8&lt;1),Ref!$A$53,IF(Ref!L8&lt;&gt;21,Ref!$A$54,Ref!$A$55)))</f>
        <v>試料名または配列が未入力です</v>
      </c>
      <c r="B8" s="26" t="s">
        <v>34</v>
      </c>
      <c r="C8" s="29" t="s">
        <v>73</v>
      </c>
      <c r="D8" s="41" t="s">
        <v>14</v>
      </c>
      <c r="E8" s="23" t="str">
        <f>IF(Ref!C7=0,"0",IF(ISERROR(Ref!R8),Ref!$C$53,"19"))</f>
        <v>0</v>
      </c>
      <c r="F8" s="27" t="str">
        <f>F7</f>
        <v>脱塩</v>
      </c>
      <c r="G8" s="27" t="str">
        <f>G7</f>
        <v>Duplex(annealed)</v>
      </c>
      <c r="H8" s="24"/>
      <c r="I8" s="24"/>
      <c r="J8" s="27" t="str">
        <f>J7</f>
        <v>脱塩15nmol</v>
      </c>
      <c r="K8" s="25" t="str">
        <f>IF(Ref!B7=0,"",CONCATENATE(B7,"-AS"))</f>
        <v/>
      </c>
      <c r="L8" s="30" t="str">
        <f>IF(E8="0","",CONCATENATE(Ref!R8,D8))</f>
        <v/>
      </c>
      <c r="M8" s="43"/>
    </row>
    <row r="9" spans="1:13" ht="25.5" customHeight="1" x14ac:dyDescent="0.4">
      <c r="A9" s="28" t="str">
        <f>IF(Ref!D9&lt;&gt;2,Ref!$A$52,IF(OR(Ref!K9&lt;2,Ref!L9&lt;1),Ref!$A$53,IF(Ref!L9&lt;&gt;21,Ref!$A$54,IF(Ref!E10=4,Ref!$A$54,Ref!$A$55))))</f>
        <v>試料名または配列が未入力です</v>
      </c>
      <c r="B9" s="47"/>
      <c r="C9" s="43"/>
      <c r="D9" s="44" t="s">
        <v>14</v>
      </c>
      <c r="E9" s="45">
        <f>IF(Ref!C9&gt;19,Ref!$C$52,IF(AND(ISERROR(FIND(" ",C9)),ISERROR(FIND("　",C9))),Ref!C9,Ref!$C$51))</f>
        <v>0</v>
      </c>
      <c r="F9" s="46" t="s">
        <v>68</v>
      </c>
      <c r="G9" s="46" t="s">
        <v>71</v>
      </c>
      <c r="H9" s="24"/>
      <c r="I9" s="24"/>
      <c r="J9" s="46" t="s">
        <v>89</v>
      </c>
      <c r="K9" s="25" t="str">
        <f>IF(Ref!B9=0,"",CONCATENATE(B9,"-S"))</f>
        <v/>
      </c>
      <c r="L9" s="30" t="str">
        <f>IF(E9=0,"",CONCATENATE(Ref!R9,D9))</f>
        <v/>
      </c>
      <c r="M9" s="43"/>
    </row>
    <row r="10" spans="1:13" ht="25.5" customHeight="1" x14ac:dyDescent="0.4">
      <c r="A10" s="28" t="str">
        <f>IF(Ref!D10&lt;&gt;2,Ref!$A$52,IF(OR(Ref!K10&lt;2,Ref!L10&lt;1),Ref!$A$53,IF(Ref!L10&lt;&gt;21,Ref!$A$54,Ref!$A$55)))</f>
        <v>試料名または配列が未入力です</v>
      </c>
      <c r="B10" s="26" t="s">
        <v>34</v>
      </c>
      <c r="C10" s="29" t="s">
        <v>73</v>
      </c>
      <c r="D10" s="41" t="s">
        <v>14</v>
      </c>
      <c r="E10" s="23" t="str">
        <f>IF(Ref!C9=0,"0",IF(ISERROR(Ref!R10),Ref!$C$53,"19"))</f>
        <v>0</v>
      </c>
      <c r="F10" s="27" t="str">
        <f t="shared" ref="F10" si="0">F9</f>
        <v>脱塩</v>
      </c>
      <c r="G10" s="27" t="str">
        <f t="shared" ref="G10" si="1">G9</f>
        <v>Duplex(annealed)</v>
      </c>
      <c r="H10" s="24"/>
      <c r="I10" s="24"/>
      <c r="J10" s="27" t="str">
        <f t="shared" ref="J10" si="2">J9</f>
        <v>脱塩15nmol</v>
      </c>
      <c r="K10" s="25" t="str">
        <f>IF(Ref!B9=0,"",CONCATENATE(B9,"-AS"))</f>
        <v/>
      </c>
      <c r="L10" s="30" t="str">
        <f>IF(E10="0","",CONCATENATE(Ref!R10,D10))</f>
        <v/>
      </c>
      <c r="M10" s="43"/>
    </row>
    <row r="11" spans="1:13" ht="25.5" customHeight="1" x14ac:dyDescent="0.4">
      <c r="A11" s="28" t="str">
        <f>IF(Ref!D11&lt;&gt;2,Ref!$A$52,IF(OR(Ref!K11&lt;2,Ref!L11&lt;1),Ref!$A$53,IF(Ref!L11&lt;&gt;21,Ref!$A$54,IF(Ref!E12=4,Ref!$A$54,Ref!$A$55))))</f>
        <v>試料名または配列が未入力です</v>
      </c>
      <c r="B11" s="42"/>
      <c r="C11" s="43"/>
      <c r="D11" s="44" t="s">
        <v>14</v>
      </c>
      <c r="E11" s="45">
        <f>IF(Ref!C11&gt;19,Ref!$C$52,IF(AND(ISERROR(FIND(" ",C11)),ISERROR(FIND("　",C11))),Ref!C11,Ref!$C$51))</f>
        <v>0</v>
      </c>
      <c r="F11" s="46" t="s">
        <v>68</v>
      </c>
      <c r="G11" s="46" t="s">
        <v>70</v>
      </c>
      <c r="H11" s="24"/>
      <c r="I11" s="24"/>
      <c r="J11" s="46" t="s">
        <v>89</v>
      </c>
      <c r="K11" s="25" t="str">
        <f>IF(Ref!B11=0,"",CONCATENATE(B11,"-S"))</f>
        <v/>
      </c>
      <c r="L11" s="30" t="str">
        <f>IF(E11=0,"",CONCATENATE(Ref!R11,D11))</f>
        <v/>
      </c>
      <c r="M11" s="43"/>
    </row>
    <row r="12" spans="1:13" ht="25.5" customHeight="1" x14ac:dyDescent="0.4">
      <c r="A12" s="28" t="str">
        <f>IF(Ref!D12&lt;&gt;2,Ref!$A$52,IF(OR(Ref!K12&lt;2,Ref!L12&lt;1),Ref!$A$53,IF(Ref!L12&lt;&gt;21,Ref!$A$54,Ref!$A$55)))</f>
        <v>試料名または配列が未入力です</v>
      </c>
      <c r="B12" s="26" t="s">
        <v>34</v>
      </c>
      <c r="C12" s="29" t="s">
        <v>73</v>
      </c>
      <c r="D12" s="41" t="s">
        <v>14</v>
      </c>
      <c r="E12" s="23" t="str">
        <f>IF(Ref!C11=0,"0",IF(ISERROR(Ref!R12),Ref!$C$53,"19"))</f>
        <v>0</v>
      </c>
      <c r="F12" s="27" t="str">
        <f t="shared" ref="F12" si="3">F11</f>
        <v>脱塩</v>
      </c>
      <c r="G12" s="27" t="str">
        <f t="shared" ref="G12" si="4">G11</f>
        <v>Duplex(annealed)</v>
      </c>
      <c r="H12" s="24"/>
      <c r="I12" s="24"/>
      <c r="J12" s="27" t="str">
        <f t="shared" ref="J12" si="5">J11</f>
        <v>脱塩15nmol</v>
      </c>
      <c r="K12" s="25" t="str">
        <f>IF(Ref!B11=0,"",CONCATENATE(B11,"-AS"))</f>
        <v/>
      </c>
      <c r="L12" s="30" t="str">
        <f>IF(E12="0","",CONCATENATE(Ref!R12,D12))</f>
        <v/>
      </c>
      <c r="M12" s="43"/>
    </row>
    <row r="13" spans="1:13" ht="25.5" customHeight="1" x14ac:dyDescent="0.4">
      <c r="A13" s="28" t="str">
        <f>IF(Ref!D13&lt;&gt;2,Ref!$A$52,IF(OR(Ref!K13&lt;2,Ref!L13&lt;1),Ref!$A$53,IF(Ref!L13&lt;&gt;21,Ref!$A$54,IF(Ref!E14=4,Ref!$A$54,Ref!$A$55))))</f>
        <v>試料名または配列が未入力です</v>
      </c>
      <c r="B13" s="42"/>
      <c r="C13" s="43"/>
      <c r="D13" s="44" t="s">
        <v>14</v>
      </c>
      <c r="E13" s="45">
        <f>IF(Ref!C13&gt;19,Ref!$C$52,IF(AND(ISERROR(FIND(" ",C13)),ISERROR(FIND("　",C13))),Ref!C13,Ref!$C$51))</f>
        <v>0</v>
      </c>
      <c r="F13" s="46" t="s">
        <v>68</v>
      </c>
      <c r="G13" s="46" t="s">
        <v>70</v>
      </c>
      <c r="H13" s="24"/>
      <c r="I13" s="24"/>
      <c r="J13" s="46" t="s">
        <v>89</v>
      </c>
      <c r="K13" s="25" t="str">
        <f>IF(Ref!B13=0,"",CONCATENATE(B13,"-S"))</f>
        <v/>
      </c>
      <c r="L13" s="30" t="str">
        <f>IF(E13=0,"",CONCATENATE(Ref!R13,D13))</f>
        <v/>
      </c>
      <c r="M13" s="43"/>
    </row>
    <row r="14" spans="1:13" ht="25.5" customHeight="1" x14ac:dyDescent="0.4">
      <c r="A14" s="28" t="str">
        <f>IF(Ref!D14&lt;&gt;2,Ref!$A$52,IF(OR(Ref!K14&lt;2,Ref!L14&lt;1),Ref!$A$53,IF(Ref!L14&lt;&gt;21,Ref!$A$54,Ref!$A$55)))</f>
        <v>試料名または配列が未入力です</v>
      </c>
      <c r="B14" s="26" t="s">
        <v>34</v>
      </c>
      <c r="C14" s="29" t="s">
        <v>73</v>
      </c>
      <c r="D14" s="41" t="s">
        <v>14</v>
      </c>
      <c r="E14" s="23" t="str">
        <f>IF(Ref!C13=0,"0",IF(ISERROR(Ref!R14),Ref!$C$53,"19"))</f>
        <v>0</v>
      </c>
      <c r="F14" s="27" t="str">
        <f t="shared" ref="F14" si="6">F13</f>
        <v>脱塩</v>
      </c>
      <c r="G14" s="27" t="str">
        <f t="shared" ref="G14" si="7">G13</f>
        <v>Duplex(annealed)</v>
      </c>
      <c r="H14" s="24"/>
      <c r="I14" s="24"/>
      <c r="J14" s="27" t="str">
        <f t="shared" ref="J14" si="8">J13</f>
        <v>脱塩15nmol</v>
      </c>
      <c r="K14" s="25" t="str">
        <f>IF(Ref!B13=0,"",CONCATENATE(B13,"-AS"))</f>
        <v/>
      </c>
      <c r="L14" s="30" t="str">
        <f>IF(E14="0","",CONCATENATE(Ref!R14,D14))</f>
        <v/>
      </c>
      <c r="M14" s="43"/>
    </row>
    <row r="15" spans="1:13" ht="25.5" customHeight="1" x14ac:dyDescent="0.4">
      <c r="A15" s="28" t="str">
        <f>IF(Ref!D15&lt;&gt;2,Ref!$A$52,IF(OR(Ref!K15&lt;2,Ref!L15&lt;1),Ref!$A$53,IF(Ref!L15&lt;&gt;21,Ref!$A$54,IF(Ref!E16=4,Ref!$A$54,Ref!$A$55))))</f>
        <v>試料名または配列が未入力です</v>
      </c>
      <c r="B15" s="42"/>
      <c r="C15" s="43"/>
      <c r="D15" s="44" t="s">
        <v>14</v>
      </c>
      <c r="E15" s="45">
        <f>IF(Ref!C15&gt;19,Ref!$C$52,IF(AND(ISERROR(FIND(" ",C15)),ISERROR(FIND("　",C15))),Ref!C15,Ref!$C$51))</f>
        <v>0</v>
      </c>
      <c r="F15" s="46" t="s">
        <v>68</v>
      </c>
      <c r="G15" s="46" t="s">
        <v>70</v>
      </c>
      <c r="H15" s="24"/>
      <c r="I15" s="24"/>
      <c r="J15" s="46" t="s">
        <v>89</v>
      </c>
      <c r="K15" s="25" t="str">
        <f>IF(Ref!B15=0,"",CONCATENATE(B15,"-S"))</f>
        <v/>
      </c>
      <c r="L15" s="30" t="str">
        <f>IF(E15=0,"",CONCATENATE(Ref!R15,D15))</f>
        <v/>
      </c>
      <c r="M15" s="43"/>
    </row>
    <row r="16" spans="1:13" ht="25.5" customHeight="1" x14ac:dyDescent="0.4">
      <c r="A16" s="28" t="str">
        <f>IF(Ref!D16&lt;&gt;2,Ref!$A$52,IF(OR(Ref!K16&lt;2,Ref!L16&lt;1),Ref!$A$53,IF(Ref!L16&lt;&gt;21,Ref!$A$54,Ref!$A$55)))</f>
        <v>試料名または配列が未入力です</v>
      </c>
      <c r="B16" s="26" t="s">
        <v>34</v>
      </c>
      <c r="C16" s="29" t="s">
        <v>73</v>
      </c>
      <c r="D16" s="41" t="s">
        <v>14</v>
      </c>
      <c r="E16" s="23" t="str">
        <f>IF(Ref!C15=0,"0",IF(ISERROR(Ref!R16),Ref!$C$53,"19"))</f>
        <v>0</v>
      </c>
      <c r="F16" s="27" t="str">
        <f t="shared" ref="F16" si="9">F15</f>
        <v>脱塩</v>
      </c>
      <c r="G16" s="27" t="str">
        <f t="shared" ref="G16" si="10">G15</f>
        <v>Duplex(annealed)</v>
      </c>
      <c r="H16" s="24"/>
      <c r="I16" s="24"/>
      <c r="J16" s="27" t="str">
        <f t="shared" ref="J16" si="11">J15</f>
        <v>脱塩15nmol</v>
      </c>
      <c r="K16" s="25" t="str">
        <f>IF(Ref!B15=0,"",CONCATENATE(B15,"-AS"))</f>
        <v/>
      </c>
      <c r="L16" s="30" t="str">
        <f>IF(E16="0","",CONCATENATE(Ref!R16,D16))</f>
        <v/>
      </c>
      <c r="M16" s="43"/>
    </row>
    <row r="17" spans="1:13" ht="25.5" customHeight="1" x14ac:dyDescent="0.4">
      <c r="A17" s="28" t="str">
        <f>IF(Ref!D17&lt;&gt;2,Ref!$A$52,IF(OR(Ref!K17&lt;2,Ref!L17&lt;1),Ref!$A$53,IF(Ref!L17&lt;&gt;21,Ref!$A$54,IF(Ref!E18=4,Ref!$A$54,Ref!$A$55))))</f>
        <v>試料名または配列が未入力です</v>
      </c>
      <c r="B17" s="42"/>
      <c r="C17" s="43"/>
      <c r="D17" s="44" t="s">
        <v>14</v>
      </c>
      <c r="E17" s="45">
        <f>IF(Ref!C17&gt;19,Ref!$C$52,IF(AND(ISERROR(FIND(" ",C17)),ISERROR(FIND("　",C17))),Ref!C17,Ref!$C$51))</f>
        <v>0</v>
      </c>
      <c r="F17" s="46" t="s">
        <v>68</v>
      </c>
      <c r="G17" s="46" t="s">
        <v>70</v>
      </c>
      <c r="H17" s="24"/>
      <c r="I17" s="24"/>
      <c r="J17" s="46" t="s">
        <v>89</v>
      </c>
      <c r="K17" s="25" t="str">
        <f>IF(Ref!B17=0,"",CONCATENATE(B17,"-S"))</f>
        <v/>
      </c>
      <c r="L17" s="30" t="str">
        <f>IF(E17=0,"",CONCATENATE(Ref!R17,D17))</f>
        <v/>
      </c>
      <c r="M17" s="43"/>
    </row>
    <row r="18" spans="1:13" ht="25.5" customHeight="1" x14ac:dyDescent="0.4">
      <c r="A18" s="28" t="str">
        <f>IF(Ref!D18&lt;&gt;2,Ref!$A$52,IF(OR(Ref!K18&lt;2,Ref!L18&lt;1),Ref!$A$53,IF(Ref!L18&lt;&gt;21,Ref!$A$54,Ref!$A$55)))</f>
        <v>試料名または配列が未入力です</v>
      </c>
      <c r="B18" s="26" t="s">
        <v>34</v>
      </c>
      <c r="C18" s="29" t="s">
        <v>73</v>
      </c>
      <c r="D18" s="41" t="s">
        <v>14</v>
      </c>
      <c r="E18" s="23" t="str">
        <f>IF(Ref!C17=0,"0",IF(ISERROR(Ref!R18),Ref!$C$53,"19"))</f>
        <v>0</v>
      </c>
      <c r="F18" s="27" t="str">
        <f t="shared" ref="F18" si="12">F17</f>
        <v>脱塩</v>
      </c>
      <c r="G18" s="27" t="str">
        <f t="shared" ref="G18" si="13">G17</f>
        <v>Duplex(annealed)</v>
      </c>
      <c r="H18" s="24"/>
      <c r="I18" s="24"/>
      <c r="J18" s="27" t="str">
        <f t="shared" ref="J18" si="14">J17</f>
        <v>脱塩15nmol</v>
      </c>
      <c r="K18" s="25" t="str">
        <f>IF(Ref!B17=0,"",CONCATENATE(B17,"-AS"))</f>
        <v/>
      </c>
      <c r="L18" s="30" t="str">
        <f>IF(E18="0","",CONCATENATE(Ref!R18,D18))</f>
        <v/>
      </c>
      <c r="M18" s="43"/>
    </row>
    <row r="19" spans="1:13" ht="25.5" customHeight="1" x14ac:dyDescent="0.4">
      <c r="A19" s="28" t="str">
        <f>IF(Ref!D19&lt;&gt;2,Ref!$A$52,IF(OR(Ref!K19&lt;2,Ref!L19&lt;1),Ref!$A$53,IF(Ref!L19&lt;&gt;21,Ref!$A$54,IF(Ref!E20=4,Ref!$A$54,Ref!$A$55))))</f>
        <v>試料名または配列が未入力です</v>
      </c>
      <c r="B19" s="42"/>
      <c r="C19" s="43"/>
      <c r="D19" s="44" t="s">
        <v>14</v>
      </c>
      <c r="E19" s="45">
        <f>IF(Ref!C19&gt;19,Ref!$C$52,IF(AND(ISERROR(FIND(" ",C19)),ISERROR(FIND("　",C19))),Ref!C19,Ref!$C$51))</f>
        <v>0</v>
      </c>
      <c r="F19" s="46" t="s">
        <v>68</v>
      </c>
      <c r="G19" s="46" t="s">
        <v>70</v>
      </c>
      <c r="H19" s="24"/>
      <c r="I19" s="24"/>
      <c r="J19" s="46" t="s">
        <v>89</v>
      </c>
      <c r="K19" s="25" t="str">
        <f>IF(Ref!B19=0,"",CONCATENATE(B19,"-S"))</f>
        <v/>
      </c>
      <c r="L19" s="30" t="str">
        <f>IF(E19=0,"",CONCATENATE(Ref!R19,D19))</f>
        <v/>
      </c>
      <c r="M19" s="43"/>
    </row>
    <row r="20" spans="1:13" ht="25.5" customHeight="1" x14ac:dyDescent="0.4">
      <c r="A20" s="28" t="str">
        <f>IF(Ref!D20&lt;&gt;2,Ref!$A$52,IF(OR(Ref!K20&lt;2,Ref!L20&lt;1),Ref!$A$53,IF(Ref!L20&lt;&gt;21,Ref!$A$54,Ref!$A$55)))</f>
        <v>試料名または配列が未入力です</v>
      </c>
      <c r="B20" s="26" t="s">
        <v>34</v>
      </c>
      <c r="C20" s="29" t="s">
        <v>73</v>
      </c>
      <c r="D20" s="41" t="s">
        <v>14</v>
      </c>
      <c r="E20" s="23" t="str">
        <f>IF(Ref!C19=0,"0",IF(ISERROR(Ref!R20),Ref!$C$53,"19"))</f>
        <v>0</v>
      </c>
      <c r="F20" s="27" t="str">
        <f t="shared" ref="F20" si="15">F19</f>
        <v>脱塩</v>
      </c>
      <c r="G20" s="27" t="str">
        <f t="shared" ref="G20" si="16">G19</f>
        <v>Duplex(annealed)</v>
      </c>
      <c r="H20" s="24"/>
      <c r="I20" s="24"/>
      <c r="J20" s="27" t="str">
        <f t="shared" ref="J20" si="17">J19</f>
        <v>脱塩15nmol</v>
      </c>
      <c r="K20" s="25" t="str">
        <f>IF(Ref!B19=0,"",CONCATENATE(B19,"-AS"))</f>
        <v/>
      </c>
      <c r="L20" s="30" t="str">
        <f>IF(E20="0","",CONCATENATE(Ref!R20,D20))</f>
        <v/>
      </c>
      <c r="M20" s="43"/>
    </row>
    <row r="21" spans="1:13" ht="25.5" customHeight="1" x14ac:dyDescent="0.4">
      <c r="A21" s="28" t="str">
        <f>IF(Ref!D21&lt;&gt;2,Ref!$A$52,IF(OR(Ref!K21&lt;2,Ref!L21&lt;1),Ref!$A$53,IF(Ref!L21&lt;&gt;21,Ref!$A$54,IF(Ref!E22=4,Ref!$A$54,Ref!$A$55))))</f>
        <v>試料名または配列が未入力です</v>
      </c>
      <c r="B21" s="42"/>
      <c r="C21" s="43"/>
      <c r="D21" s="44" t="s">
        <v>14</v>
      </c>
      <c r="E21" s="45">
        <f>IF(Ref!C21&gt;19,Ref!$C$52,IF(AND(ISERROR(FIND(" ",C21)),ISERROR(FIND("　",C21))),Ref!C21,Ref!$C$51))</f>
        <v>0</v>
      </c>
      <c r="F21" s="46" t="s">
        <v>68</v>
      </c>
      <c r="G21" s="46" t="s">
        <v>70</v>
      </c>
      <c r="H21" s="24"/>
      <c r="I21" s="24"/>
      <c r="J21" s="46" t="s">
        <v>89</v>
      </c>
      <c r="K21" s="25" t="str">
        <f>IF(Ref!B21=0,"",CONCATENATE(B21,"-S"))</f>
        <v/>
      </c>
      <c r="L21" s="30" t="str">
        <f>IF(E21=0,"",CONCATENATE(Ref!R21,D21))</f>
        <v/>
      </c>
      <c r="M21" s="43"/>
    </row>
    <row r="22" spans="1:13" ht="25.5" customHeight="1" x14ac:dyDescent="0.4">
      <c r="A22" s="28" t="str">
        <f>IF(Ref!D22&lt;&gt;2,Ref!$A$52,IF(OR(Ref!K22&lt;2,Ref!L22&lt;1),Ref!$A$53,IF(Ref!L22&lt;&gt;21,Ref!$A$54,Ref!$A$55)))</f>
        <v>試料名または配列が未入力です</v>
      </c>
      <c r="B22" s="26" t="s">
        <v>34</v>
      </c>
      <c r="C22" s="29" t="s">
        <v>73</v>
      </c>
      <c r="D22" s="41" t="s">
        <v>14</v>
      </c>
      <c r="E22" s="23" t="str">
        <f>IF(Ref!C21=0,"0",IF(ISERROR(Ref!R22),Ref!$C$53,"19"))</f>
        <v>0</v>
      </c>
      <c r="F22" s="27" t="str">
        <f t="shared" ref="F22" si="18">F21</f>
        <v>脱塩</v>
      </c>
      <c r="G22" s="27" t="str">
        <f t="shared" ref="G22" si="19">G21</f>
        <v>Duplex(annealed)</v>
      </c>
      <c r="H22" s="24"/>
      <c r="I22" s="24"/>
      <c r="J22" s="27" t="str">
        <f t="shared" ref="J22" si="20">J21</f>
        <v>脱塩15nmol</v>
      </c>
      <c r="K22" s="25" t="str">
        <f>IF(Ref!B21=0,"",CONCATENATE(B21,"-AS"))</f>
        <v/>
      </c>
      <c r="L22" s="30" t="str">
        <f>IF(E22="0","",CONCATENATE(Ref!R22,D22))</f>
        <v/>
      </c>
      <c r="M22" s="43"/>
    </row>
    <row r="23" spans="1:13" ht="25.5" customHeight="1" x14ac:dyDescent="0.4">
      <c r="A23" s="28" t="str">
        <f>IF(Ref!D23&lt;&gt;2,Ref!$A$52,IF(OR(Ref!K23&lt;2,Ref!L23&lt;1),Ref!$A$53,IF(Ref!L23&lt;&gt;21,Ref!$A$54,IF(Ref!E24=4,Ref!$A$54,Ref!$A$55))))</f>
        <v>試料名または配列が未入力です</v>
      </c>
      <c r="B23" s="42"/>
      <c r="C23" s="43"/>
      <c r="D23" s="44" t="s">
        <v>14</v>
      </c>
      <c r="E23" s="45">
        <f>IF(Ref!C23&gt;19,Ref!$C$52,IF(AND(ISERROR(FIND(" ",C23)),ISERROR(FIND("　",C23))),Ref!C23,Ref!$C$51))</f>
        <v>0</v>
      </c>
      <c r="F23" s="46" t="s">
        <v>68</v>
      </c>
      <c r="G23" s="46" t="s">
        <v>70</v>
      </c>
      <c r="H23" s="24"/>
      <c r="I23" s="24"/>
      <c r="J23" s="46" t="s">
        <v>89</v>
      </c>
      <c r="K23" s="25" t="str">
        <f>IF(Ref!B23=0,"",CONCATENATE(B23,"-S"))</f>
        <v/>
      </c>
      <c r="L23" s="30" t="str">
        <f>IF(E23=0,"",CONCATENATE(Ref!R23,D23))</f>
        <v/>
      </c>
      <c r="M23" s="43"/>
    </row>
    <row r="24" spans="1:13" ht="25.5" customHeight="1" x14ac:dyDescent="0.4">
      <c r="A24" s="28" t="str">
        <f>IF(Ref!D24&lt;&gt;2,Ref!$A$52,IF(OR(Ref!K24&lt;2,Ref!L24&lt;1),Ref!$A$53,IF(Ref!L24&lt;&gt;21,Ref!$A$54,Ref!$A$55)))</f>
        <v>試料名または配列が未入力です</v>
      </c>
      <c r="B24" s="26" t="s">
        <v>34</v>
      </c>
      <c r="C24" s="29" t="s">
        <v>73</v>
      </c>
      <c r="D24" s="41" t="s">
        <v>14</v>
      </c>
      <c r="E24" s="23" t="str">
        <f>IF(Ref!C23=0,"0",IF(ISERROR(Ref!R24),Ref!$C$53,"19"))</f>
        <v>0</v>
      </c>
      <c r="F24" s="27" t="str">
        <f t="shared" ref="F24" si="21">F23</f>
        <v>脱塩</v>
      </c>
      <c r="G24" s="27" t="str">
        <f t="shared" ref="G24" si="22">G23</f>
        <v>Duplex(annealed)</v>
      </c>
      <c r="H24" s="24"/>
      <c r="I24" s="24"/>
      <c r="J24" s="27" t="str">
        <f t="shared" ref="J24" si="23">J23</f>
        <v>脱塩15nmol</v>
      </c>
      <c r="K24" s="25" t="str">
        <f>IF(Ref!B23=0,"",CONCATENATE(B23,"-AS"))</f>
        <v/>
      </c>
      <c r="L24" s="30" t="str">
        <f>IF(E24="0","",CONCATENATE(Ref!R24,D24))</f>
        <v/>
      </c>
      <c r="M24" s="43"/>
    </row>
    <row r="25" spans="1:13" ht="25.5" customHeight="1" x14ac:dyDescent="0.4">
      <c r="A25" s="28" t="str">
        <f>IF(Ref!D25&lt;&gt;2,Ref!$A$52,IF(OR(Ref!K25&lt;2,Ref!L25&lt;1),Ref!$A$53,IF(Ref!L25&lt;&gt;21,Ref!$A$54,IF(Ref!E26=4,Ref!$A$54,Ref!$A$55))))</f>
        <v>試料名または配列が未入力です</v>
      </c>
      <c r="B25" s="42"/>
      <c r="C25" s="43"/>
      <c r="D25" s="44" t="s">
        <v>14</v>
      </c>
      <c r="E25" s="45">
        <f>IF(Ref!C25&gt;19,Ref!$C$52,IF(AND(ISERROR(FIND(" ",C25)),ISERROR(FIND("　",C25))),Ref!C25,Ref!$C$51))</f>
        <v>0</v>
      </c>
      <c r="F25" s="46" t="s">
        <v>68</v>
      </c>
      <c r="G25" s="46" t="s">
        <v>70</v>
      </c>
      <c r="H25" s="24"/>
      <c r="I25" s="24"/>
      <c r="J25" s="46" t="s">
        <v>89</v>
      </c>
      <c r="K25" s="25" t="str">
        <f>IF(Ref!B25=0,"",CONCATENATE(B25,"-S"))</f>
        <v/>
      </c>
      <c r="L25" s="30" t="str">
        <f>IF(E25=0,"",CONCATENATE(Ref!R25,D25))</f>
        <v/>
      </c>
      <c r="M25" s="43"/>
    </row>
    <row r="26" spans="1:13" ht="25.5" customHeight="1" x14ac:dyDescent="0.4">
      <c r="A26" s="28" t="str">
        <f>IF(Ref!D26&lt;&gt;2,Ref!$A$52,IF(OR(Ref!K26&lt;2,Ref!L26&lt;1),Ref!$A$53,IF(Ref!L26&lt;&gt;21,Ref!$A$54,Ref!$A$55)))</f>
        <v>試料名または配列が未入力です</v>
      </c>
      <c r="B26" s="26" t="s">
        <v>34</v>
      </c>
      <c r="C26" s="29" t="s">
        <v>73</v>
      </c>
      <c r="D26" s="41" t="s">
        <v>14</v>
      </c>
      <c r="E26" s="23" t="str">
        <f>IF(Ref!C25=0,"0",IF(ISERROR(Ref!R26),Ref!$C$53,"19"))</f>
        <v>0</v>
      </c>
      <c r="F26" s="27" t="str">
        <f t="shared" ref="F26:G26" si="24">F25</f>
        <v>脱塩</v>
      </c>
      <c r="G26" s="27" t="str">
        <f t="shared" si="24"/>
        <v>Duplex(annealed)</v>
      </c>
      <c r="H26" s="24"/>
      <c r="I26" s="24"/>
      <c r="J26" s="27" t="str">
        <f t="shared" ref="J26" si="25">J25</f>
        <v>脱塩15nmol</v>
      </c>
      <c r="K26" s="25" t="str">
        <f>IF(Ref!B25=0,"",CONCATENATE(B25,"-AS"))</f>
        <v/>
      </c>
      <c r="L26" s="30" t="str">
        <f>IF(E26="0","",CONCATENATE(Ref!R26,D26))</f>
        <v/>
      </c>
      <c r="M26" s="43"/>
    </row>
    <row r="27" spans="1:13" ht="24" x14ac:dyDescent="0.4">
      <c r="B27" s="18"/>
    </row>
  </sheetData>
  <sheetProtection algorithmName="SHA-512" hashValue="kOESGqGA0BSDq0VfQtURehZk7b3VobAkNy6ExDDE/1Xn99K0N7vYokcAFoF/2W+wLJlGQHyVsVNdul4T3uoIwQ==" saltValue="qlE50gZIZo/it8XIGeYQ7w==" spinCount="100000" sheet="1" objects="1" scenarios="1"/>
  <phoneticPr fontId="5"/>
  <dataValidations count="4">
    <dataValidation type="list" allowBlank="1" showInputMessage="1" showErrorMessage="1" sqref="D7:D26" xr:uid="{EA4C8033-75FF-4AF3-9831-E5E0510426EC}">
      <formula1>"TT,TA,TG,TC,AT,AA,AG,AC,CT,CA,CG,CC,GT,GA,GG,GC"</formula1>
    </dataValidation>
    <dataValidation type="list" allowBlank="1" showInputMessage="1" showErrorMessage="1" sqref="F25 F9 F11 F13 F15 F17 F19 F21 F23 F7" xr:uid="{5C19AF1C-56D4-4276-9D70-B662D1AE326E}">
      <formula1>"脱塩,HPLC"</formula1>
    </dataValidation>
    <dataValidation type="list" allowBlank="1" showInputMessage="1" showErrorMessage="1" sqref="G7 G9 G11 G13 G15 G17 G19 G21 G23 G25" xr:uid="{54B610C3-E18A-4F48-9112-65E699D3980B}">
      <formula1>"Duplex(annealed),一本鎖ずつ(処理なし)"</formula1>
    </dataValidation>
    <dataValidation type="list" allowBlank="1" showInputMessage="1" showErrorMessage="1" sqref="J7 J9 J11 J13 J15 J17 J19 J21 J23 J25" xr:uid="{BD298F57-1698-4C51-B4F8-303A58AF931E}">
      <formula1>"脱塩15nmol,HPLC 6nmol,HPLC 20nmol,HPLC 80nmol"</formula1>
    </dataValidation>
  </dataValidations>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0003-5E8D-400A-BC68-2E9F5A76AF2E}">
  <dimension ref="A1:AK55"/>
  <sheetViews>
    <sheetView topLeftCell="A35" workbookViewId="0">
      <selection activeCell="K50" sqref="A1:XFD1048576"/>
    </sheetView>
  </sheetViews>
  <sheetFormatPr defaultRowHeight="18.75" x14ac:dyDescent="0.4"/>
  <cols>
    <col min="1" max="1" width="14.5" style="5" customWidth="1"/>
    <col min="2" max="2" width="8.5" style="5" bestFit="1" customWidth="1"/>
    <col min="3" max="3" width="17.625" style="5" bestFit="1" customWidth="1"/>
    <col min="4" max="4" width="12.375" style="5" bestFit="1" customWidth="1"/>
    <col min="5" max="5" width="9.5" style="5" bestFit="1" customWidth="1"/>
    <col min="6" max="6" width="9" style="5" bestFit="1" customWidth="1"/>
    <col min="7" max="7" width="9.25" style="5" bestFit="1" customWidth="1"/>
    <col min="8" max="9" width="9" style="5"/>
    <col min="10" max="10" width="13.25" style="5" bestFit="1" customWidth="1"/>
    <col min="11" max="11" width="7.375" style="5" bestFit="1" customWidth="1"/>
    <col min="12" max="12" width="15.5" style="5" bestFit="1" customWidth="1"/>
    <col min="13" max="13" width="21.375" style="5" bestFit="1" customWidth="1"/>
    <col min="14" max="14" width="4.25" style="5" customWidth="1"/>
    <col min="15" max="16" width="7.125" style="5" bestFit="1" customWidth="1"/>
    <col min="17" max="17" width="4.25" style="5" customWidth="1"/>
    <col min="18" max="18" width="37.25" style="5" bestFit="1" customWidth="1"/>
    <col min="19" max="37" width="4.25" style="5" customWidth="1"/>
    <col min="38" max="16384" width="9" style="5"/>
  </cols>
  <sheetData>
    <row r="1" spans="1:37" ht="18.75" customHeight="1" x14ac:dyDescent="0.4">
      <c r="B1" s="31"/>
      <c r="C1" s="32"/>
      <c r="O1" s="5" t="s">
        <v>38</v>
      </c>
      <c r="P1" s="5" t="s">
        <v>39</v>
      </c>
    </row>
    <row r="2" spans="1:37" ht="18.75" customHeight="1" x14ac:dyDescent="0.4">
      <c r="B2" s="33"/>
      <c r="C2" s="32"/>
      <c r="E2" s="34"/>
      <c r="O2" s="5" t="s">
        <v>39</v>
      </c>
      <c r="P2" s="5" t="s">
        <v>38</v>
      </c>
    </row>
    <row r="3" spans="1:37" ht="18.75" customHeight="1" x14ac:dyDescent="0.4">
      <c r="B3" s="33"/>
      <c r="C3" s="32"/>
      <c r="E3" s="34"/>
      <c r="O3" s="5" t="s">
        <v>40</v>
      </c>
      <c r="P3" s="5" t="s">
        <v>41</v>
      </c>
    </row>
    <row r="4" spans="1:37" ht="18.75" customHeight="1" x14ac:dyDescent="0.4">
      <c r="B4" s="33"/>
      <c r="C4" s="32"/>
      <c r="E4" s="34"/>
      <c r="O4" s="5" t="s">
        <v>41</v>
      </c>
      <c r="P4" s="5" t="s">
        <v>40</v>
      </c>
    </row>
    <row r="5" spans="1:37" x14ac:dyDescent="0.4">
      <c r="A5" s="35" t="s">
        <v>26</v>
      </c>
      <c r="B5" s="35" t="s">
        <v>12</v>
      </c>
      <c r="C5" s="35" t="s">
        <v>55</v>
      </c>
      <c r="D5" s="35" t="s">
        <v>13</v>
      </c>
      <c r="E5" s="35" t="s">
        <v>16</v>
      </c>
      <c r="F5" s="35" t="s">
        <v>18</v>
      </c>
      <c r="G5" s="35" t="s">
        <v>20</v>
      </c>
      <c r="H5" s="35" t="s">
        <v>22</v>
      </c>
      <c r="I5" s="35" t="s">
        <v>23</v>
      </c>
      <c r="J5" s="35" t="s">
        <v>24</v>
      </c>
      <c r="K5" s="35" t="s">
        <v>12</v>
      </c>
      <c r="L5" s="35" t="s">
        <v>56</v>
      </c>
      <c r="M5" s="35" t="s">
        <v>27</v>
      </c>
      <c r="O5" s="5" t="s">
        <v>43</v>
      </c>
      <c r="P5" s="5" t="s">
        <v>44</v>
      </c>
      <c r="R5" s="35" t="s">
        <v>42</v>
      </c>
    </row>
    <row r="6" spans="1:37" x14ac:dyDescent="0.4">
      <c r="A6" s="5" t="s">
        <v>31</v>
      </c>
      <c r="B6" s="5" t="s">
        <v>31</v>
      </c>
      <c r="C6" s="5" t="s">
        <v>31</v>
      </c>
      <c r="D6" s="5" t="s">
        <v>31</v>
      </c>
      <c r="E6" s="5" t="s">
        <v>31</v>
      </c>
      <c r="F6" s="5" t="s">
        <v>29</v>
      </c>
      <c r="G6" s="5" t="s">
        <v>29</v>
      </c>
      <c r="H6" s="5" t="s">
        <v>29</v>
      </c>
      <c r="I6" s="5" t="s">
        <v>29</v>
      </c>
      <c r="J6" s="5" t="s">
        <v>29</v>
      </c>
      <c r="K6" s="5" t="s">
        <v>31</v>
      </c>
      <c r="L6" s="5" t="s">
        <v>31</v>
      </c>
      <c r="M6" s="5" t="s">
        <v>60</v>
      </c>
      <c r="R6" s="5" t="s">
        <v>45</v>
      </c>
      <c r="S6" s="5">
        <v>1</v>
      </c>
      <c r="T6" s="5">
        <v>2</v>
      </c>
      <c r="U6" s="5">
        <v>3</v>
      </c>
      <c r="V6" s="5">
        <v>4</v>
      </c>
      <c r="W6" s="5">
        <v>5</v>
      </c>
      <c r="X6" s="5">
        <v>6</v>
      </c>
      <c r="Y6" s="5">
        <v>7</v>
      </c>
      <c r="Z6" s="5">
        <v>8</v>
      </c>
      <c r="AA6" s="5">
        <v>9</v>
      </c>
      <c r="AB6" s="5">
        <v>10</v>
      </c>
      <c r="AC6" s="5">
        <v>11</v>
      </c>
      <c r="AD6" s="5">
        <v>12</v>
      </c>
      <c r="AE6" s="5">
        <v>13</v>
      </c>
      <c r="AF6" s="5">
        <v>14</v>
      </c>
      <c r="AG6" s="5">
        <v>15</v>
      </c>
      <c r="AH6" s="5">
        <v>16</v>
      </c>
      <c r="AI6" s="5">
        <v>17</v>
      </c>
      <c r="AJ6" s="5">
        <v>18</v>
      </c>
      <c r="AK6" s="5">
        <v>19</v>
      </c>
    </row>
    <row r="7" spans="1:37" ht="25.5" x14ac:dyDescent="0.4">
      <c r="A7" s="36">
        <f>LEN('Order Sheet'!A7)</f>
        <v>14</v>
      </c>
      <c r="B7" s="36">
        <f>LEN('Order Sheet'!B7)</f>
        <v>0</v>
      </c>
      <c r="C7" s="36">
        <f>LEN('Order Sheet'!C7)</f>
        <v>0</v>
      </c>
      <c r="D7" s="36">
        <f>LEN('Order Sheet'!D7)</f>
        <v>2</v>
      </c>
      <c r="E7" s="36">
        <f>LEN('Order Sheet'!E7)</f>
        <v>1</v>
      </c>
      <c r="F7" s="37" t="s">
        <v>19</v>
      </c>
      <c r="G7" s="37" t="s">
        <v>21</v>
      </c>
      <c r="H7" s="37"/>
      <c r="I7" s="37"/>
      <c r="J7" s="37" t="s">
        <v>25</v>
      </c>
      <c r="K7" s="36">
        <f>LEN('Order Sheet'!K7)</f>
        <v>0</v>
      </c>
      <c r="L7" s="36">
        <f>LEN('Order Sheet'!L7)</f>
        <v>0</v>
      </c>
      <c r="M7" s="36">
        <f>A7+A8</f>
        <v>28</v>
      </c>
      <c r="R7" s="38" t="str">
        <f>ASC(LOWER('Order Sheet'!C7))</f>
        <v/>
      </c>
      <c r="S7" s="38" t="str">
        <f>MID(R7,1,1)</f>
        <v/>
      </c>
      <c r="T7" s="38" t="str">
        <f>MID(R7,2,1)</f>
        <v/>
      </c>
      <c r="U7" s="38" t="str">
        <f>MID(R7,3,1)</f>
        <v/>
      </c>
      <c r="V7" s="38" t="str">
        <f>MID(R7,4,1)</f>
        <v/>
      </c>
      <c r="W7" s="38" t="str">
        <f>MID(R7,5,1)</f>
        <v/>
      </c>
      <c r="X7" s="38" t="str">
        <f>MID(R7,6,1)</f>
        <v/>
      </c>
      <c r="Y7" s="38" t="str">
        <f>MID(R7,7,1)</f>
        <v/>
      </c>
      <c r="Z7" s="38" t="str">
        <f>MID(R7,8,1)</f>
        <v/>
      </c>
      <c r="AA7" s="38" t="str">
        <f>MID(R7,9,1)</f>
        <v/>
      </c>
      <c r="AB7" s="38" t="str">
        <f>MID(R7,10,1)</f>
        <v/>
      </c>
      <c r="AC7" s="38" t="str">
        <f>MID(R7,11,1)</f>
        <v/>
      </c>
      <c r="AD7" s="38" t="str">
        <f>MID(R7,12,1)</f>
        <v/>
      </c>
      <c r="AE7" s="38" t="str">
        <f>MID(R7,13,1)</f>
        <v/>
      </c>
      <c r="AF7" s="38" t="str">
        <f>MID(R7,14,1)</f>
        <v/>
      </c>
      <c r="AG7" s="38" t="str">
        <f>MID(R7,15,1)</f>
        <v/>
      </c>
      <c r="AH7" s="38" t="str">
        <f>MID(R7,16,1)</f>
        <v/>
      </c>
      <c r="AI7" s="38" t="str">
        <f>MID(R7,17,1)</f>
        <v/>
      </c>
      <c r="AJ7" s="38" t="str">
        <f>MID(R7,18,1)</f>
        <v/>
      </c>
      <c r="AK7" s="38" t="str">
        <f>MID(R7,19,1)</f>
        <v/>
      </c>
    </row>
    <row r="8" spans="1:37" ht="25.5" x14ac:dyDescent="0.4">
      <c r="A8" s="36">
        <f>LEN('Order Sheet'!A8)</f>
        <v>14</v>
      </c>
      <c r="B8" s="36">
        <f>LEN('Order Sheet'!B8)</f>
        <v>13</v>
      </c>
      <c r="C8" s="36">
        <f>LEN('Order Sheet'!C8)</f>
        <v>14</v>
      </c>
      <c r="D8" s="36">
        <f>LEN('Order Sheet'!D8)</f>
        <v>2</v>
      </c>
      <c r="E8" s="36">
        <f>LEN('Order Sheet'!E8)</f>
        <v>1</v>
      </c>
      <c r="F8" s="37" t="s">
        <v>19</v>
      </c>
      <c r="G8" s="37" t="s">
        <v>21</v>
      </c>
      <c r="H8" s="37"/>
      <c r="I8" s="37"/>
      <c r="J8" s="37" t="s">
        <v>25</v>
      </c>
      <c r="K8" s="36">
        <f>LEN('Order Sheet'!K8)</f>
        <v>0</v>
      </c>
      <c r="L8" s="36">
        <f>LEN('Order Sheet'!L8)</f>
        <v>0</v>
      </c>
      <c r="M8" s="36"/>
      <c r="R8" s="38" t="e">
        <f>AK8&amp;AJ8&amp;AI8&amp;AH8&amp;AG8&amp;AF8&amp;AE8&amp;AD8&amp;AC8&amp;AB8&amp;AA8&amp;Z8&amp;Y8&amp;X8&amp;W8&amp;V8&amp;U8&amp;T8&amp;S8</f>
        <v>#N/A</v>
      </c>
      <c r="S8" s="38" t="e">
        <f t="shared" ref="S8:AK8" si="0">VLOOKUP(S7,$O$1:$P$4,2,FALSE)</f>
        <v>#N/A</v>
      </c>
      <c r="T8" s="38" t="e">
        <f t="shared" si="0"/>
        <v>#N/A</v>
      </c>
      <c r="U8" s="38" t="e">
        <f t="shared" si="0"/>
        <v>#N/A</v>
      </c>
      <c r="V8" s="38" t="e">
        <f t="shared" si="0"/>
        <v>#N/A</v>
      </c>
      <c r="W8" s="38" t="e">
        <f t="shared" si="0"/>
        <v>#N/A</v>
      </c>
      <c r="X8" s="38" t="e">
        <f t="shared" si="0"/>
        <v>#N/A</v>
      </c>
      <c r="Y8" s="38" t="e">
        <f t="shared" si="0"/>
        <v>#N/A</v>
      </c>
      <c r="Z8" s="38" t="e">
        <f t="shared" si="0"/>
        <v>#N/A</v>
      </c>
      <c r="AA8" s="38" t="e">
        <f t="shared" si="0"/>
        <v>#N/A</v>
      </c>
      <c r="AB8" s="38" t="e">
        <f t="shared" si="0"/>
        <v>#N/A</v>
      </c>
      <c r="AC8" s="38" t="e">
        <f t="shared" si="0"/>
        <v>#N/A</v>
      </c>
      <c r="AD8" s="38" t="e">
        <f t="shared" si="0"/>
        <v>#N/A</v>
      </c>
      <c r="AE8" s="38" t="e">
        <f t="shared" si="0"/>
        <v>#N/A</v>
      </c>
      <c r="AF8" s="38" t="e">
        <f t="shared" si="0"/>
        <v>#N/A</v>
      </c>
      <c r="AG8" s="38" t="e">
        <f t="shared" si="0"/>
        <v>#N/A</v>
      </c>
      <c r="AH8" s="38" t="e">
        <f t="shared" si="0"/>
        <v>#N/A</v>
      </c>
      <c r="AI8" s="38" t="e">
        <f t="shared" si="0"/>
        <v>#N/A</v>
      </c>
      <c r="AJ8" s="38" t="e">
        <f t="shared" si="0"/>
        <v>#N/A</v>
      </c>
      <c r="AK8" s="38" t="e">
        <f t="shared" si="0"/>
        <v>#N/A</v>
      </c>
    </row>
    <row r="9" spans="1:37" ht="25.5" x14ac:dyDescent="0.4">
      <c r="A9" s="36">
        <f>LEN('Order Sheet'!A9)</f>
        <v>14</v>
      </c>
      <c r="B9" s="36">
        <f>LEN('Order Sheet'!B9)</f>
        <v>0</v>
      </c>
      <c r="C9" s="36">
        <f>LEN('Order Sheet'!C9)</f>
        <v>0</v>
      </c>
      <c r="D9" s="36">
        <f>LEN('Order Sheet'!D9)</f>
        <v>2</v>
      </c>
      <c r="E9" s="36">
        <f>LEN('Order Sheet'!E9)</f>
        <v>1</v>
      </c>
      <c r="F9" s="37" t="s">
        <v>19</v>
      </c>
      <c r="G9" s="37" t="s">
        <v>21</v>
      </c>
      <c r="H9" s="37"/>
      <c r="I9" s="37"/>
      <c r="J9" s="37" t="s">
        <v>25</v>
      </c>
      <c r="K9" s="36">
        <f>LEN('Order Sheet'!K9)</f>
        <v>0</v>
      </c>
      <c r="L9" s="36">
        <f>LEN('Order Sheet'!L9)</f>
        <v>0</v>
      </c>
      <c r="M9" s="36">
        <f>A9+A10</f>
        <v>28</v>
      </c>
      <c r="R9" s="38" t="str">
        <f>ASC(LOWER('Order Sheet'!C9))</f>
        <v/>
      </c>
      <c r="S9" s="38" t="str">
        <f>MID(R9,1,1)</f>
        <v/>
      </c>
      <c r="T9" s="38" t="str">
        <f>MID(R9,2,1)</f>
        <v/>
      </c>
      <c r="U9" s="38" t="str">
        <f>MID(R9,3,1)</f>
        <v/>
      </c>
      <c r="V9" s="38" t="str">
        <f>MID(R9,4,1)</f>
        <v/>
      </c>
      <c r="W9" s="38" t="str">
        <f>MID(R9,5,1)</f>
        <v/>
      </c>
      <c r="X9" s="38" t="str">
        <f>MID(R9,6,1)</f>
        <v/>
      </c>
      <c r="Y9" s="38" t="str">
        <f>MID(R9,7,1)</f>
        <v/>
      </c>
      <c r="Z9" s="38" t="str">
        <f>MID(R9,8,1)</f>
        <v/>
      </c>
      <c r="AA9" s="38" t="str">
        <f>MID(R9,9,1)</f>
        <v/>
      </c>
      <c r="AB9" s="38" t="str">
        <f>MID(R9,10,1)</f>
        <v/>
      </c>
      <c r="AC9" s="38" t="str">
        <f>MID(R9,11,1)</f>
        <v/>
      </c>
      <c r="AD9" s="38" t="str">
        <f>MID(R9,12,1)</f>
        <v/>
      </c>
      <c r="AE9" s="38" t="str">
        <f>MID(R9,13,1)</f>
        <v/>
      </c>
      <c r="AF9" s="38" t="str">
        <f>MID(R9,14,1)</f>
        <v/>
      </c>
      <c r="AG9" s="38" t="str">
        <f>MID(R9,15,1)</f>
        <v/>
      </c>
      <c r="AH9" s="38" t="str">
        <f>MID(R9,16,1)</f>
        <v/>
      </c>
      <c r="AI9" s="38" t="str">
        <f>MID(R9,17,1)</f>
        <v/>
      </c>
      <c r="AJ9" s="38" t="str">
        <f>MID(R9,18,1)</f>
        <v/>
      </c>
      <c r="AK9" s="38" t="str">
        <f>MID(R9,19,1)</f>
        <v/>
      </c>
    </row>
    <row r="10" spans="1:37" ht="25.5" x14ac:dyDescent="0.4">
      <c r="A10" s="36">
        <f>LEN('Order Sheet'!A10)</f>
        <v>14</v>
      </c>
      <c r="B10" s="36">
        <f>LEN('Order Sheet'!B10)</f>
        <v>13</v>
      </c>
      <c r="C10" s="36">
        <f>LEN('Order Sheet'!C10)</f>
        <v>14</v>
      </c>
      <c r="D10" s="36">
        <f>LEN('Order Sheet'!D10)</f>
        <v>2</v>
      </c>
      <c r="E10" s="36">
        <f>LEN('Order Sheet'!E10)</f>
        <v>1</v>
      </c>
      <c r="F10" s="37" t="s">
        <v>19</v>
      </c>
      <c r="G10" s="37" t="s">
        <v>21</v>
      </c>
      <c r="H10" s="37"/>
      <c r="I10" s="37"/>
      <c r="J10" s="37" t="s">
        <v>25</v>
      </c>
      <c r="K10" s="36">
        <f>LEN('Order Sheet'!K10)</f>
        <v>0</v>
      </c>
      <c r="L10" s="36">
        <f>LEN('Order Sheet'!L10)</f>
        <v>0</v>
      </c>
      <c r="M10" s="36"/>
      <c r="R10" s="38" t="e">
        <f t="shared" ref="R10" si="1">AK10&amp;AJ10&amp;AI10&amp;AH10&amp;AG10&amp;AF10&amp;AE10&amp;AD10&amp;AC10&amp;AB10&amp;AA10&amp;Z10&amp;Y10&amp;X10&amp;W10&amp;V10&amp;U10&amp;T10&amp;S10</f>
        <v>#N/A</v>
      </c>
      <c r="S10" s="38" t="e">
        <f t="shared" ref="S10:AK10" si="2">VLOOKUP(S9,$O$1:$P$4,2,FALSE)</f>
        <v>#N/A</v>
      </c>
      <c r="T10" s="38" t="e">
        <f t="shared" si="2"/>
        <v>#N/A</v>
      </c>
      <c r="U10" s="38" t="e">
        <f t="shared" si="2"/>
        <v>#N/A</v>
      </c>
      <c r="V10" s="38" t="e">
        <f t="shared" si="2"/>
        <v>#N/A</v>
      </c>
      <c r="W10" s="38" t="e">
        <f t="shared" si="2"/>
        <v>#N/A</v>
      </c>
      <c r="X10" s="38" t="e">
        <f t="shared" si="2"/>
        <v>#N/A</v>
      </c>
      <c r="Y10" s="38" t="e">
        <f t="shared" si="2"/>
        <v>#N/A</v>
      </c>
      <c r="Z10" s="38" t="e">
        <f t="shared" si="2"/>
        <v>#N/A</v>
      </c>
      <c r="AA10" s="38" t="e">
        <f t="shared" si="2"/>
        <v>#N/A</v>
      </c>
      <c r="AB10" s="38" t="e">
        <f t="shared" si="2"/>
        <v>#N/A</v>
      </c>
      <c r="AC10" s="38" t="e">
        <f t="shared" si="2"/>
        <v>#N/A</v>
      </c>
      <c r="AD10" s="38" t="e">
        <f t="shared" si="2"/>
        <v>#N/A</v>
      </c>
      <c r="AE10" s="38" t="e">
        <f t="shared" si="2"/>
        <v>#N/A</v>
      </c>
      <c r="AF10" s="38" t="e">
        <f t="shared" si="2"/>
        <v>#N/A</v>
      </c>
      <c r="AG10" s="38" t="e">
        <f t="shared" si="2"/>
        <v>#N/A</v>
      </c>
      <c r="AH10" s="38" t="e">
        <f t="shared" si="2"/>
        <v>#N/A</v>
      </c>
      <c r="AI10" s="38" t="e">
        <f t="shared" si="2"/>
        <v>#N/A</v>
      </c>
      <c r="AJ10" s="38" t="e">
        <f t="shared" si="2"/>
        <v>#N/A</v>
      </c>
      <c r="AK10" s="38" t="e">
        <f t="shared" si="2"/>
        <v>#N/A</v>
      </c>
    </row>
    <row r="11" spans="1:37" ht="25.5" x14ac:dyDescent="0.4">
      <c r="A11" s="36">
        <f>LEN('Order Sheet'!A11)</f>
        <v>14</v>
      </c>
      <c r="B11" s="36">
        <f>LEN('Order Sheet'!B11)</f>
        <v>0</v>
      </c>
      <c r="C11" s="36">
        <f>LEN('Order Sheet'!C11)</f>
        <v>0</v>
      </c>
      <c r="D11" s="36">
        <f>LEN('Order Sheet'!D11)</f>
        <v>2</v>
      </c>
      <c r="E11" s="36">
        <f>LEN('Order Sheet'!E11)</f>
        <v>1</v>
      </c>
      <c r="F11" s="37" t="s">
        <v>19</v>
      </c>
      <c r="G11" s="37" t="s">
        <v>21</v>
      </c>
      <c r="H11" s="37"/>
      <c r="I11" s="37"/>
      <c r="J11" s="37" t="s">
        <v>25</v>
      </c>
      <c r="K11" s="36">
        <f>LEN('Order Sheet'!K11)</f>
        <v>0</v>
      </c>
      <c r="L11" s="36">
        <f>LEN('Order Sheet'!L11)</f>
        <v>0</v>
      </c>
      <c r="M11" s="36">
        <f>A11+A12</f>
        <v>28</v>
      </c>
      <c r="R11" s="38" t="str">
        <f>ASC(LOWER('Order Sheet'!C11))</f>
        <v/>
      </c>
      <c r="S11" s="38" t="str">
        <f>MID(R11,1,1)</f>
        <v/>
      </c>
      <c r="T11" s="38" t="str">
        <f>MID(R11,2,1)</f>
        <v/>
      </c>
      <c r="U11" s="38" t="str">
        <f>MID(R11,3,1)</f>
        <v/>
      </c>
      <c r="V11" s="38" t="str">
        <f>MID(R11,4,1)</f>
        <v/>
      </c>
      <c r="W11" s="38" t="str">
        <f>MID(R11,5,1)</f>
        <v/>
      </c>
      <c r="X11" s="38" t="str">
        <f>MID(R11,6,1)</f>
        <v/>
      </c>
      <c r="Y11" s="38" t="str">
        <f>MID(R11,7,1)</f>
        <v/>
      </c>
      <c r="Z11" s="38" t="str">
        <f>MID(R11,8,1)</f>
        <v/>
      </c>
      <c r="AA11" s="38" t="str">
        <f>MID(R11,9,1)</f>
        <v/>
      </c>
      <c r="AB11" s="38" t="str">
        <f>MID(R11,10,1)</f>
        <v/>
      </c>
      <c r="AC11" s="38" t="str">
        <f>MID(R11,11,1)</f>
        <v/>
      </c>
      <c r="AD11" s="38" t="str">
        <f>MID(R11,12,1)</f>
        <v/>
      </c>
      <c r="AE11" s="38" t="str">
        <f>MID(R11,13,1)</f>
        <v/>
      </c>
      <c r="AF11" s="38" t="str">
        <f>MID(R11,14,1)</f>
        <v/>
      </c>
      <c r="AG11" s="38" t="str">
        <f>MID(R11,15,1)</f>
        <v/>
      </c>
      <c r="AH11" s="38" t="str">
        <f>MID(R11,16,1)</f>
        <v/>
      </c>
      <c r="AI11" s="38" t="str">
        <f>MID(R11,17,1)</f>
        <v/>
      </c>
      <c r="AJ11" s="38" t="str">
        <f>MID(R11,18,1)</f>
        <v/>
      </c>
      <c r="AK11" s="38" t="str">
        <f>MID(R11,19,1)</f>
        <v/>
      </c>
    </row>
    <row r="12" spans="1:37" ht="25.5" x14ac:dyDescent="0.4">
      <c r="A12" s="36">
        <f>LEN('Order Sheet'!A12)</f>
        <v>14</v>
      </c>
      <c r="B12" s="36">
        <f>LEN('Order Sheet'!B12)</f>
        <v>13</v>
      </c>
      <c r="C12" s="36">
        <f>LEN('Order Sheet'!C12)</f>
        <v>14</v>
      </c>
      <c r="D12" s="36">
        <f>LEN('Order Sheet'!D12)</f>
        <v>2</v>
      </c>
      <c r="E12" s="36">
        <f>LEN('Order Sheet'!E12)</f>
        <v>1</v>
      </c>
      <c r="F12" s="37" t="s">
        <v>19</v>
      </c>
      <c r="G12" s="37" t="s">
        <v>21</v>
      </c>
      <c r="H12" s="37"/>
      <c r="I12" s="37"/>
      <c r="J12" s="37" t="s">
        <v>25</v>
      </c>
      <c r="K12" s="36">
        <f>LEN('Order Sheet'!K12)</f>
        <v>0</v>
      </c>
      <c r="L12" s="36">
        <f>LEN('Order Sheet'!L12)</f>
        <v>0</v>
      </c>
      <c r="M12" s="36"/>
      <c r="R12" s="38" t="e">
        <f t="shared" ref="R12" si="3">AK12&amp;AJ12&amp;AI12&amp;AH12&amp;AG12&amp;AF12&amp;AE12&amp;AD12&amp;AC12&amp;AB12&amp;AA12&amp;Z12&amp;Y12&amp;X12&amp;W12&amp;V12&amp;U12&amp;T12&amp;S12</f>
        <v>#N/A</v>
      </c>
      <c r="S12" s="38" t="e">
        <f t="shared" ref="S12:AK12" si="4">VLOOKUP(S11,$O$1:$P$4,2,FALSE)</f>
        <v>#N/A</v>
      </c>
      <c r="T12" s="38" t="e">
        <f t="shared" si="4"/>
        <v>#N/A</v>
      </c>
      <c r="U12" s="38" t="e">
        <f t="shared" si="4"/>
        <v>#N/A</v>
      </c>
      <c r="V12" s="38" t="e">
        <f t="shared" si="4"/>
        <v>#N/A</v>
      </c>
      <c r="W12" s="38" t="e">
        <f t="shared" si="4"/>
        <v>#N/A</v>
      </c>
      <c r="X12" s="38" t="e">
        <f t="shared" si="4"/>
        <v>#N/A</v>
      </c>
      <c r="Y12" s="38" t="e">
        <f t="shared" si="4"/>
        <v>#N/A</v>
      </c>
      <c r="Z12" s="38" t="e">
        <f t="shared" si="4"/>
        <v>#N/A</v>
      </c>
      <c r="AA12" s="38" t="e">
        <f t="shared" si="4"/>
        <v>#N/A</v>
      </c>
      <c r="AB12" s="38" t="e">
        <f t="shared" si="4"/>
        <v>#N/A</v>
      </c>
      <c r="AC12" s="38" t="e">
        <f t="shared" si="4"/>
        <v>#N/A</v>
      </c>
      <c r="AD12" s="38" t="e">
        <f t="shared" si="4"/>
        <v>#N/A</v>
      </c>
      <c r="AE12" s="38" t="e">
        <f t="shared" si="4"/>
        <v>#N/A</v>
      </c>
      <c r="AF12" s="38" t="e">
        <f t="shared" si="4"/>
        <v>#N/A</v>
      </c>
      <c r="AG12" s="38" t="e">
        <f t="shared" si="4"/>
        <v>#N/A</v>
      </c>
      <c r="AH12" s="38" t="e">
        <f t="shared" si="4"/>
        <v>#N/A</v>
      </c>
      <c r="AI12" s="38" t="e">
        <f t="shared" si="4"/>
        <v>#N/A</v>
      </c>
      <c r="AJ12" s="38" t="e">
        <f t="shared" si="4"/>
        <v>#N/A</v>
      </c>
      <c r="AK12" s="38" t="e">
        <f t="shared" si="4"/>
        <v>#N/A</v>
      </c>
    </row>
    <row r="13" spans="1:37" ht="25.5" x14ac:dyDescent="0.4">
      <c r="A13" s="36">
        <f>LEN('Order Sheet'!A13)</f>
        <v>14</v>
      </c>
      <c r="B13" s="36">
        <f>LEN('Order Sheet'!B13)</f>
        <v>0</v>
      </c>
      <c r="C13" s="36">
        <f>LEN('Order Sheet'!C13)</f>
        <v>0</v>
      </c>
      <c r="D13" s="36">
        <f>LEN('Order Sheet'!D13)</f>
        <v>2</v>
      </c>
      <c r="E13" s="36">
        <f>LEN('Order Sheet'!E13)</f>
        <v>1</v>
      </c>
      <c r="F13" s="37" t="s">
        <v>19</v>
      </c>
      <c r="G13" s="37" t="s">
        <v>21</v>
      </c>
      <c r="H13" s="37"/>
      <c r="I13" s="37"/>
      <c r="J13" s="37" t="s">
        <v>25</v>
      </c>
      <c r="K13" s="36">
        <f>LEN('Order Sheet'!K13)</f>
        <v>0</v>
      </c>
      <c r="L13" s="36">
        <f>LEN('Order Sheet'!L13)</f>
        <v>0</v>
      </c>
      <c r="M13" s="36">
        <f>A13+A14</f>
        <v>28</v>
      </c>
      <c r="R13" s="38" t="str">
        <f>ASC(LOWER('Order Sheet'!C13))</f>
        <v/>
      </c>
      <c r="S13" s="38" t="str">
        <f t="shared" ref="S13" si="5">MID(R13,1,1)</f>
        <v/>
      </c>
      <c r="T13" s="38" t="str">
        <f t="shared" ref="T13" si="6">MID(R13,2,1)</f>
        <v/>
      </c>
      <c r="U13" s="38" t="str">
        <f t="shared" ref="U13" si="7">MID(R13,3,1)</f>
        <v/>
      </c>
      <c r="V13" s="38" t="str">
        <f t="shared" ref="V13" si="8">MID(R13,4,1)</f>
        <v/>
      </c>
      <c r="W13" s="38" t="str">
        <f t="shared" ref="W13" si="9">MID(R13,5,1)</f>
        <v/>
      </c>
      <c r="X13" s="38" t="str">
        <f t="shared" ref="X13" si="10">MID(R13,6,1)</f>
        <v/>
      </c>
      <c r="Y13" s="38" t="str">
        <f t="shared" ref="Y13" si="11">MID(R13,7,1)</f>
        <v/>
      </c>
      <c r="Z13" s="38" t="str">
        <f t="shared" ref="Z13" si="12">MID(R13,8,1)</f>
        <v/>
      </c>
      <c r="AA13" s="38" t="str">
        <f t="shared" ref="AA13" si="13">MID(R13,9,1)</f>
        <v/>
      </c>
      <c r="AB13" s="38" t="str">
        <f t="shared" ref="AB13" si="14">MID(R13,10,1)</f>
        <v/>
      </c>
      <c r="AC13" s="38" t="str">
        <f t="shared" ref="AC13" si="15">MID(R13,11,1)</f>
        <v/>
      </c>
      <c r="AD13" s="38" t="str">
        <f t="shared" ref="AD13" si="16">MID(R13,12,1)</f>
        <v/>
      </c>
      <c r="AE13" s="38" t="str">
        <f t="shared" ref="AE13" si="17">MID(R13,13,1)</f>
        <v/>
      </c>
      <c r="AF13" s="38" t="str">
        <f t="shared" ref="AF13" si="18">MID(R13,14,1)</f>
        <v/>
      </c>
      <c r="AG13" s="38" t="str">
        <f t="shared" ref="AG13" si="19">MID(R13,15,1)</f>
        <v/>
      </c>
      <c r="AH13" s="38" t="str">
        <f t="shared" ref="AH13" si="20">MID(R13,16,1)</f>
        <v/>
      </c>
      <c r="AI13" s="38" t="str">
        <f t="shared" ref="AI13" si="21">MID(R13,17,1)</f>
        <v/>
      </c>
      <c r="AJ13" s="38" t="str">
        <f t="shared" ref="AJ13" si="22">MID(R13,18,1)</f>
        <v/>
      </c>
      <c r="AK13" s="38" t="str">
        <f t="shared" ref="AK13" si="23">MID(R13,19,1)</f>
        <v/>
      </c>
    </row>
    <row r="14" spans="1:37" ht="25.5" x14ac:dyDescent="0.4">
      <c r="A14" s="36">
        <f>LEN('Order Sheet'!A14)</f>
        <v>14</v>
      </c>
      <c r="B14" s="36">
        <f>LEN('Order Sheet'!B14)</f>
        <v>13</v>
      </c>
      <c r="C14" s="36">
        <f>LEN('Order Sheet'!C14)</f>
        <v>14</v>
      </c>
      <c r="D14" s="36">
        <f>LEN('Order Sheet'!D14)</f>
        <v>2</v>
      </c>
      <c r="E14" s="36">
        <f>LEN('Order Sheet'!E14)</f>
        <v>1</v>
      </c>
      <c r="F14" s="37" t="s">
        <v>19</v>
      </c>
      <c r="G14" s="37" t="s">
        <v>21</v>
      </c>
      <c r="H14" s="37"/>
      <c r="I14" s="37"/>
      <c r="J14" s="37" t="s">
        <v>25</v>
      </c>
      <c r="K14" s="36">
        <f>LEN('Order Sheet'!K14)</f>
        <v>0</v>
      </c>
      <c r="L14" s="36">
        <f>LEN('Order Sheet'!L14)</f>
        <v>0</v>
      </c>
      <c r="M14" s="36"/>
      <c r="R14" s="38" t="e">
        <f t="shared" ref="R14" si="24">AK14&amp;AJ14&amp;AI14&amp;AH14&amp;AG14&amp;AF14&amp;AE14&amp;AD14&amp;AC14&amp;AB14&amp;AA14&amp;Z14&amp;Y14&amp;X14&amp;W14&amp;V14&amp;U14&amp;T14&amp;S14</f>
        <v>#N/A</v>
      </c>
      <c r="S14" s="38" t="e">
        <f t="shared" ref="S14:AK14" si="25">VLOOKUP(S13,$O$1:$P$4,2,FALSE)</f>
        <v>#N/A</v>
      </c>
      <c r="T14" s="38" t="e">
        <f t="shared" si="25"/>
        <v>#N/A</v>
      </c>
      <c r="U14" s="38" t="e">
        <f t="shared" si="25"/>
        <v>#N/A</v>
      </c>
      <c r="V14" s="38" t="e">
        <f t="shared" si="25"/>
        <v>#N/A</v>
      </c>
      <c r="W14" s="38" t="e">
        <f t="shared" si="25"/>
        <v>#N/A</v>
      </c>
      <c r="X14" s="38" t="e">
        <f t="shared" si="25"/>
        <v>#N/A</v>
      </c>
      <c r="Y14" s="38" t="e">
        <f t="shared" si="25"/>
        <v>#N/A</v>
      </c>
      <c r="Z14" s="38" t="e">
        <f t="shared" si="25"/>
        <v>#N/A</v>
      </c>
      <c r="AA14" s="38" t="e">
        <f t="shared" si="25"/>
        <v>#N/A</v>
      </c>
      <c r="AB14" s="38" t="e">
        <f t="shared" si="25"/>
        <v>#N/A</v>
      </c>
      <c r="AC14" s="38" t="e">
        <f t="shared" si="25"/>
        <v>#N/A</v>
      </c>
      <c r="AD14" s="38" t="e">
        <f t="shared" si="25"/>
        <v>#N/A</v>
      </c>
      <c r="AE14" s="38" t="e">
        <f t="shared" si="25"/>
        <v>#N/A</v>
      </c>
      <c r="AF14" s="38" t="e">
        <f t="shared" si="25"/>
        <v>#N/A</v>
      </c>
      <c r="AG14" s="38" t="e">
        <f t="shared" si="25"/>
        <v>#N/A</v>
      </c>
      <c r="AH14" s="38" t="e">
        <f t="shared" si="25"/>
        <v>#N/A</v>
      </c>
      <c r="AI14" s="38" t="e">
        <f t="shared" si="25"/>
        <v>#N/A</v>
      </c>
      <c r="AJ14" s="38" t="e">
        <f t="shared" si="25"/>
        <v>#N/A</v>
      </c>
      <c r="AK14" s="38" t="e">
        <f t="shared" si="25"/>
        <v>#N/A</v>
      </c>
    </row>
    <row r="15" spans="1:37" ht="25.5" x14ac:dyDescent="0.4">
      <c r="A15" s="36">
        <f>LEN('Order Sheet'!A15)</f>
        <v>14</v>
      </c>
      <c r="B15" s="36">
        <f>LEN('Order Sheet'!B15)</f>
        <v>0</v>
      </c>
      <c r="C15" s="36">
        <f>LEN('Order Sheet'!C15)</f>
        <v>0</v>
      </c>
      <c r="D15" s="36">
        <f>LEN('Order Sheet'!D15)</f>
        <v>2</v>
      </c>
      <c r="E15" s="36">
        <f>LEN('Order Sheet'!E15)</f>
        <v>1</v>
      </c>
      <c r="F15" s="37" t="s">
        <v>19</v>
      </c>
      <c r="G15" s="37" t="s">
        <v>21</v>
      </c>
      <c r="H15" s="37"/>
      <c r="I15" s="37"/>
      <c r="J15" s="37" t="s">
        <v>25</v>
      </c>
      <c r="K15" s="36">
        <f>LEN('Order Sheet'!K15)</f>
        <v>0</v>
      </c>
      <c r="L15" s="36">
        <f>LEN('Order Sheet'!L15)</f>
        <v>0</v>
      </c>
      <c r="M15" s="36">
        <f>A15+A16</f>
        <v>28</v>
      </c>
      <c r="R15" s="38" t="str">
        <f>ASC(LOWER('Order Sheet'!C15))</f>
        <v/>
      </c>
      <c r="S15" s="38" t="str">
        <f t="shared" ref="S15" si="26">MID(R15,1,1)</f>
        <v/>
      </c>
      <c r="T15" s="38" t="str">
        <f t="shared" ref="T15" si="27">MID(R15,2,1)</f>
        <v/>
      </c>
      <c r="U15" s="38" t="str">
        <f t="shared" ref="U15" si="28">MID(R15,3,1)</f>
        <v/>
      </c>
      <c r="V15" s="38" t="str">
        <f t="shared" ref="V15" si="29">MID(R15,4,1)</f>
        <v/>
      </c>
      <c r="W15" s="38" t="str">
        <f t="shared" ref="W15" si="30">MID(R15,5,1)</f>
        <v/>
      </c>
      <c r="X15" s="38" t="str">
        <f t="shared" ref="X15" si="31">MID(R15,6,1)</f>
        <v/>
      </c>
      <c r="Y15" s="38" t="str">
        <f t="shared" ref="Y15" si="32">MID(R15,7,1)</f>
        <v/>
      </c>
      <c r="Z15" s="38" t="str">
        <f t="shared" ref="Z15" si="33">MID(R15,8,1)</f>
        <v/>
      </c>
      <c r="AA15" s="38" t="str">
        <f t="shared" ref="AA15" si="34">MID(R15,9,1)</f>
        <v/>
      </c>
      <c r="AB15" s="38" t="str">
        <f t="shared" ref="AB15" si="35">MID(R15,10,1)</f>
        <v/>
      </c>
      <c r="AC15" s="38" t="str">
        <f t="shared" ref="AC15" si="36">MID(R15,11,1)</f>
        <v/>
      </c>
      <c r="AD15" s="38" t="str">
        <f t="shared" ref="AD15" si="37">MID(R15,12,1)</f>
        <v/>
      </c>
      <c r="AE15" s="38" t="str">
        <f t="shared" ref="AE15" si="38">MID(R15,13,1)</f>
        <v/>
      </c>
      <c r="AF15" s="38" t="str">
        <f t="shared" ref="AF15" si="39">MID(R15,14,1)</f>
        <v/>
      </c>
      <c r="AG15" s="38" t="str">
        <f t="shared" ref="AG15" si="40">MID(R15,15,1)</f>
        <v/>
      </c>
      <c r="AH15" s="38" t="str">
        <f t="shared" ref="AH15" si="41">MID(R15,16,1)</f>
        <v/>
      </c>
      <c r="AI15" s="38" t="str">
        <f t="shared" ref="AI15" si="42">MID(R15,17,1)</f>
        <v/>
      </c>
      <c r="AJ15" s="38" t="str">
        <f t="shared" ref="AJ15" si="43">MID(R15,18,1)</f>
        <v/>
      </c>
      <c r="AK15" s="38" t="str">
        <f t="shared" ref="AK15" si="44">MID(R15,19,1)</f>
        <v/>
      </c>
    </row>
    <row r="16" spans="1:37" ht="25.5" x14ac:dyDescent="0.4">
      <c r="A16" s="36">
        <f>LEN('Order Sheet'!A16)</f>
        <v>14</v>
      </c>
      <c r="B16" s="36">
        <f>LEN('Order Sheet'!B16)</f>
        <v>13</v>
      </c>
      <c r="C16" s="36">
        <f>LEN('Order Sheet'!C16)</f>
        <v>14</v>
      </c>
      <c r="D16" s="36">
        <f>LEN('Order Sheet'!D16)</f>
        <v>2</v>
      </c>
      <c r="E16" s="36">
        <f>LEN('Order Sheet'!E16)</f>
        <v>1</v>
      </c>
      <c r="F16" s="37" t="s">
        <v>19</v>
      </c>
      <c r="G16" s="37" t="s">
        <v>21</v>
      </c>
      <c r="H16" s="37"/>
      <c r="I16" s="37"/>
      <c r="J16" s="37" t="s">
        <v>25</v>
      </c>
      <c r="K16" s="36">
        <f>LEN('Order Sheet'!K16)</f>
        <v>0</v>
      </c>
      <c r="L16" s="36">
        <f>LEN('Order Sheet'!L16)</f>
        <v>0</v>
      </c>
      <c r="M16" s="36"/>
      <c r="R16" s="38" t="e">
        <f t="shared" ref="R16" si="45">AK16&amp;AJ16&amp;AI16&amp;AH16&amp;AG16&amp;AF16&amp;AE16&amp;AD16&amp;AC16&amp;AB16&amp;AA16&amp;Z16&amp;Y16&amp;X16&amp;W16&amp;V16&amp;U16&amp;T16&amp;S16</f>
        <v>#N/A</v>
      </c>
      <c r="S16" s="38" t="e">
        <f t="shared" ref="S16:AK16" si="46">VLOOKUP(S15,$O$1:$P$4,2,FALSE)</f>
        <v>#N/A</v>
      </c>
      <c r="T16" s="38" t="e">
        <f t="shared" si="46"/>
        <v>#N/A</v>
      </c>
      <c r="U16" s="38" t="e">
        <f t="shared" si="46"/>
        <v>#N/A</v>
      </c>
      <c r="V16" s="38" t="e">
        <f t="shared" si="46"/>
        <v>#N/A</v>
      </c>
      <c r="W16" s="38" t="e">
        <f t="shared" si="46"/>
        <v>#N/A</v>
      </c>
      <c r="X16" s="38" t="e">
        <f t="shared" si="46"/>
        <v>#N/A</v>
      </c>
      <c r="Y16" s="38" t="e">
        <f t="shared" si="46"/>
        <v>#N/A</v>
      </c>
      <c r="Z16" s="38" t="e">
        <f t="shared" si="46"/>
        <v>#N/A</v>
      </c>
      <c r="AA16" s="38" t="e">
        <f t="shared" si="46"/>
        <v>#N/A</v>
      </c>
      <c r="AB16" s="38" t="e">
        <f t="shared" si="46"/>
        <v>#N/A</v>
      </c>
      <c r="AC16" s="38" t="e">
        <f t="shared" si="46"/>
        <v>#N/A</v>
      </c>
      <c r="AD16" s="38" t="e">
        <f t="shared" si="46"/>
        <v>#N/A</v>
      </c>
      <c r="AE16" s="38" t="e">
        <f t="shared" si="46"/>
        <v>#N/A</v>
      </c>
      <c r="AF16" s="38" t="e">
        <f t="shared" si="46"/>
        <v>#N/A</v>
      </c>
      <c r="AG16" s="38" t="e">
        <f t="shared" si="46"/>
        <v>#N/A</v>
      </c>
      <c r="AH16" s="38" t="e">
        <f t="shared" si="46"/>
        <v>#N/A</v>
      </c>
      <c r="AI16" s="38" t="e">
        <f t="shared" si="46"/>
        <v>#N/A</v>
      </c>
      <c r="AJ16" s="38" t="e">
        <f t="shared" si="46"/>
        <v>#N/A</v>
      </c>
      <c r="AK16" s="38" t="e">
        <f t="shared" si="46"/>
        <v>#N/A</v>
      </c>
    </row>
    <row r="17" spans="1:37" ht="25.5" x14ac:dyDescent="0.4">
      <c r="A17" s="36">
        <f>LEN('Order Sheet'!A17)</f>
        <v>14</v>
      </c>
      <c r="B17" s="36">
        <f>LEN('Order Sheet'!B17)</f>
        <v>0</v>
      </c>
      <c r="C17" s="36">
        <f>LEN('Order Sheet'!C17)</f>
        <v>0</v>
      </c>
      <c r="D17" s="36">
        <f>LEN('Order Sheet'!D17)</f>
        <v>2</v>
      </c>
      <c r="E17" s="36">
        <f>LEN('Order Sheet'!E17)</f>
        <v>1</v>
      </c>
      <c r="F17" s="37" t="s">
        <v>19</v>
      </c>
      <c r="G17" s="37" t="s">
        <v>21</v>
      </c>
      <c r="H17" s="37"/>
      <c r="I17" s="37"/>
      <c r="J17" s="37" t="s">
        <v>25</v>
      </c>
      <c r="K17" s="36">
        <f>LEN('Order Sheet'!K17)</f>
        <v>0</v>
      </c>
      <c r="L17" s="36">
        <f>LEN('Order Sheet'!L17)</f>
        <v>0</v>
      </c>
      <c r="M17" s="36">
        <f>A17+A18</f>
        <v>28</v>
      </c>
      <c r="R17" s="38" t="str">
        <f>ASC(LOWER('Order Sheet'!C17))</f>
        <v/>
      </c>
      <c r="S17" s="38" t="str">
        <f t="shared" ref="S17" si="47">MID(R17,1,1)</f>
        <v/>
      </c>
      <c r="T17" s="38" t="str">
        <f t="shared" ref="T17" si="48">MID(R17,2,1)</f>
        <v/>
      </c>
      <c r="U17" s="38" t="str">
        <f t="shared" ref="U17" si="49">MID(R17,3,1)</f>
        <v/>
      </c>
      <c r="V17" s="38" t="str">
        <f t="shared" ref="V17" si="50">MID(R17,4,1)</f>
        <v/>
      </c>
      <c r="W17" s="38" t="str">
        <f t="shared" ref="W17" si="51">MID(R17,5,1)</f>
        <v/>
      </c>
      <c r="X17" s="38" t="str">
        <f t="shared" ref="X17" si="52">MID(R17,6,1)</f>
        <v/>
      </c>
      <c r="Y17" s="38" t="str">
        <f t="shared" ref="Y17" si="53">MID(R17,7,1)</f>
        <v/>
      </c>
      <c r="Z17" s="38" t="str">
        <f t="shared" ref="Z17" si="54">MID(R17,8,1)</f>
        <v/>
      </c>
      <c r="AA17" s="38" t="str">
        <f t="shared" ref="AA17" si="55">MID(R17,9,1)</f>
        <v/>
      </c>
      <c r="AB17" s="38" t="str">
        <f t="shared" ref="AB17" si="56">MID(R17,10,1)</f>
        <v/>
      </c>
      <c r="AC17" s="38" t="str">
        <f t="shared" ref="AC17" si="57">MID(R17,11,1)</f>
        <v/>
      </c>
      <c r="AD17" s="38" t="str">
        <f t="shared" ref="AD17" si="58">MID(R17,12,1)</f>
        <v/>
      </c>
      <c r="AE17" s="38" t="str">
        <f t="shared" ref="AE17" si="59">MID(R17,13,1)</f>
        <v/>
      </c>
      <c r="AF17" s="38" t="str">
        <f t="shared" ref="AF17" si="60">MID(R17,14,1)</f>
        <v/>
      </c>
      <c r="AG17" s="38" t="str">
        <f t="shared" ref="AG17" si="61">MID(R17,15,1)</f>
        <v/>
      </c>
      <c r="AH17" s="38" t="str">
        <f t="shared" ref="AH17" si="62">MID(R17,16,1)</f>
        <v/>
      </c>
      <c r="AI17" s="38" t="str">
        <f t="shared" ref="AI17" si="63">MID(R17,17,1)</f>
        <v/>
      </c>
      <c r="AJ17" s="38" t="str">
        <f t="shared" ref="AJ17" si="64">MID(R17,18,1)</f>
        <v/>
      </c>
      <c r="AK17" s="38" t="str">
        <f t="shared" ref="AK17" si="65">MID(R17,19,1)</f>
        <v/>
      </c>
    </row>
    <row r="18" spans="1:37" ht="25.5" x14ac:dyDescent="0.4">
      <c r="A18" s="36">
        <f>LEN('Order Sheet'!A18)</f>
        <v>14</v>
      </c>
      <c r="B18" s="36">
        <f>LEN('Order Sheet'!B18)</f>
        <v>13</v>
      </c>
      <c r="C18" s="36">
        <f>LEN('Order Sheet'!C18)</f>
        <v>14</v>
      </c>
      <c r="D18" s="36">
        <f>LEN('Order Sheet'!D18)</f>
        <v>2</v>
      </c>
      <c r="E18" s="36">
        <f>LEN('Order Sheet'!E18)</f>
        <v>1</v>
      </c>
      <c r="F18" s="37" t="s">
        <v>19</v>
      </c>
      <c r="G18" s="37" t="s">
        <v>21</v>
      </c>
      <c r="H18" s="37"/>
      <c r="I18" s="37"/>
      <c r="J18" s="37" t="s">
        <v>25</v>
      </c>
      <c r="K18" s="36">
        <f>LEN('Order Sheet'!K18)</f>
        <v>0</v>
      </c>
      <c r="L18" s="36">
        <f>LEN('Order Sheet'!L18)</f>
        <v>0</v>
      </c>
      <c r="M18" s="36"/>
      <c r="R18" s="38" t="e">
        <f t="shared" ref="R18" si="66">AK18&amp;AJ18&amp;AI18&amp;AH18&amp;AG18&amp;AF18&amp;AE18&amp;AD18&amp;AC18&amp;AB18&amp;AA18&amp;Z18&amp;Y18&amp;X18&amp;W18&amp;V18&amp;U18&amp;T18&amp;S18</f>
        <v>#N/A</v>
      </c>
      <c r="S18" s="38" t="e">
        <f t="shared" ref="S18:AK18" si="67">VLOOKUP(S17,$O$1:$P$4,2,FALSE)</f>
        <v>#N/A</v>
      </c>
      <c r="T18" s="38" t="e">
        <f t="shared" si="67"/>
        <v>#N/A</v>
      </c>
      <c r="U18" s="38" t="e">
        <f t="shared" si="67"/>
        <v>#N/A</v>
      </c>
      <c r="V18" s="38" t="e">
        <f t="shared" si="67"/>
        <v>#N/A</v>
      </c>
      <c r="W18" s="38" t="e">
        <f t="shared" si="67"/>
        <v>#N/A</v>
      </c>
      <c r="X18" s="38" t="e">
        <f t="shared" si="67"/>
        <v>#N/A</v>
      </c>
      <c r="Y18" s="38" t="e">
        <f t="shared" si="67"/>
        <v>#N/A</v>
      </c>
      <c r="Z18" s="38" t="e">
        <f t="shared" si="67"/>
        <v>#N/A</v>
      </c>
      <c r="AA18" s="38" t="e">
        <f t="shared" si="67"/>
        <v>#N/A</v>
      </c>
      <c r="AB18" s="38" t="e">
        <f t="shared" si="67"/>
        <v>#N/A</v>
      </c>
      <c r="AC18" s="38" t="e">
        <f t="shared" si="67"/>
        <v>#N/A</v>
      </c>
      <c r="AD18" s="38" t="e">
        <f t="shared" si="67"/>
        <v>#N/A</v>
      </c>
      <c r="AE18" s="38" t="e">
        <f t="shared" si="67"/>
        <v>#N/A</v>
      </c>
      <c r="AF18" s="38" t="e">
        <f t="shared" si="67"/>
        <v>#N/A</v>
      </c>
      <c r="AG18" s="38" t="e">
        <f t="shared" si="67"/>
        <v>#N/A</v>
      </c>
      <c r="AH18" s="38" t="e">
        <f t="shared" si="67"/>
        <v>#N/A</v>
      </c>
      <c r="AI18" s="38" t="e">
        <f t="shared" si="67"/>
        <v>#N/A</v>
      </c>
      <c r="AJ18" s="38" t="e">
        <f t="shared" si="67"/>
        <v>#N/A</v>
      </c>
      <c r="AK18" s="38" t="e">
        <f t="shared" si="67"/>
        <v>#N/A</v>
      </c>
    </row>
    <row r="19" spans="1:37" ht="25.5" x14ac:dyDescent="0.4">
      <c r="A19" s="36">
        <f>LEN('Order Sheet'!A19)</f>
        <v>14</v>
      </c>
      <c r="B19" s="36">
        <f>LEN('Order Sheet'!B19)</f>
        <v>0</v>
      </c>
      <c r="C19" s="36">
        <f>LEN('Order Sheet'!C19)</f>
        <v>0</v>
      </c>
      <c r="D19" s="36">
        <f>LEN('Order Sheet'!D19)</f>
        <v>2</v>
      </c>
      <c r="E19" s="36">
        <f>LEN('Order Sheet'!E19)</f>
        <v>1</v>
      </c>
      <c r="F19" s="37" t="s">
        <v>19</v>
      </c>
      <c r="G19" s="37" t="s">
        <v>21</v>
      </c>
      <c r="H19" s="37"/>
      <c r="I19" s="37"/>
      <c r="J19" s="37" t="s">
        <v>25</v>
      </c>
      <c r="K19" s="36">
        <f>LEN('Order Sheet'!K19)</f>
        <v>0</v>
      </c>
      <c r="L19" s="36">
        <f>LEN('Order Sheet'!L19)</f>
        <v>0</v>
      </c>
      <c r="M19" s="36">
        <f>A19+A20</f>
        <v>28</v>
      </c>
      <c r="R19" s="38" t="str">
        <f>ASC(LOWER('Order Sheet'!C19))</f>
        <v/>
      </c>
      <c r="S19" s="38" t="str">
        <f t="shared" ref="S19" si="68">MID(R19,1,1)</f>
        <v/>
      </c>
      <c r="T19" s="38" t="str">
        <f t="shared" ref="T19" si="69">MID(R19,2,1)</f>
        <v/>
      </c>
      <c r="U19" s="38" t="str">
        <f t="shared" ref="U19" si="70">MID(R19,3,1)</f>
        <v/>
      </c>
      <c r="V19" s="38" t="str">
        <f t="shared" ref="V19" si="71">MID(R19,4,1)</f>
        <v/>
      </c>
      <c r="W19" s="38" t="str">
        <f t="shared" ref="W19" si="72">MID(R19,5,1)</f>
        <v/>
      </c>
      <c r="X19" s="38" t="str">
        <f t="shared" ref="X19" si="73">MID(R19,6,1)</f>
        <v/>
      </c>
      <c r="Y19" s="38" t="str">
        <f t="shared" ref="Y19" si="74">MID(R19,7,1)</f>
        <v/>
      </c>
      <c r="Z19" s="38" t="str">
        <f t="shared" ref="Z19" si="75">MID(R19,8,1)</f>
        <v/>
      </c>
      <c r="AA19" s="38" t="str">
        <f t="shared" ref="AA19" si="76">MID(R19,9,1)</f>
        <v/>
      </c>
      <c r="AB19" s="38" t="str">
        <f t="shared" ref="AB19" si="77">MID(R19,10,1)</f>
        <v/>
      </c>
      <c r="AC19" s="38" t="str">
        <f t="shared" ref="AC19" si="78">MID(R19,11,1)</f>
        <v/>
      </c>
      <c r="AD19" s="38" t="str">
        <f t="shared" ref="AD19" si="79">MID(R19,12,1)</f>
        <v/>
      </c>
      <c r="AE19" s="38" t="str">
        <f t="shared" ref="AE19" si="80">MID(R19,13,1)</f>
        <v/>
      </c>
      <c r="AF19" s="38" t="str">
        <f t="shared" ref="AF19" si="81">MID(R19,14,1)</f>
        <v/>
      </c>
      <c r="AG19" s="38" t="str">
        <f t="shared" ref="AG19" si="82">MID(R19,15,1)</f>
        <v/>
      </c>
      <c r="AH19" s="38" t="str">
        <f t="shared" ref="AH19" si="83">MID(R19,16,1)</f>
        <v/>
      </c>
      <c r="AI19" s="38" t="str">
        <f t="shared" ref="AI19" si="84">MID(R19,17,1)</f>
        <v/>
      </c>
      <c r="AJ19" s="38" t="str">
        <f t="shared" ref="AJ19" si="85">MID(R19,18,1)</f>
        <v/>
      </c>
      <c r="AK19" s="38" t="str">
        <f t="shared" ref="AK19" si="86">MID(R19,19,1)</f>
        <v/>
      </c>
    </row>
    <row r="20" spans="1:37" ht="25.5" x14ac:dyDescent="0.4">
      <c r="A20" s="36">
        <f>LEN('Order Sheet'!A20)</f>
        <v>14</v>
      </c>
      <c r="B20" s="36">
        <f>LEN('Order Sheet'!B20)</f>
        <v>13</v>
      </c>
      <c r="C20" s="36">
        <f>LEN('Order Sheet'!C20)</f>
        <v>14</v>
      </c>
      <c r="D20" s="36">
        <f>LEN('Order Sheet'!D20)</f>
        <v>2</v>
      </c>
      <c r="E20" s="36">
        <f>LEN('Order Sheet'!E20)</f>
        <v>1</v>
      </c>
      <c r="F20" s="37" t="s">
        <v>19</v>
      </c>
      <c r="G20" s="37" t="s">
        <v>21</v>
      </c>
      <c r="H20" s="37"/>
      <c r="I20" s="37"/>
      <c r="J20" s="37" t="s">
        <v>25</v>
      </c>
      <c r="K20" s="36">
        <f>LEN('Order Sheet'!K20)</f>
        <v>0</v>
      </c>
      <c r="L20" s="36">
        <f>LEN('Order Sheet'!L20)</f>
        <v>0</v>
      </c>
      <c r="M20" s="36"/>
      <c r="R20" s="38" t="e">
        <f t="shared" ref="R20" si="87">AK20&amp;AJ20&amp;AI20&amp;AH20&amp;AG20&amp;AF20&amp;AE20&amp;AD20&amp;AC20&amp;AB20&amp;AA20&amp;Z20&amp;Y20&amp;X20&amp;W20&amp;V20&amp;U20&amp;T20&amp;S20</f>
        <v>#N/A</v>
      </c>
      <c r="S20" s="38" t="e">
        <f t="shared" ref="S20:AK20" si="88">VLOOKUP(S19,$O$1:$P$4,2,FALSE)</f>
        <v>#N/A</v>
      </c>
      <c r="T20" s="38" t="e">
        <f t="shared" si="88"/>
        <v>#N/A</v>
      </c>
      <c r="U20" s="38" t="e">
        <f t="shared" si="88"/>
        <v>#N/A</v>
      </c>
      <c r="V20" s="38" t="e">
        <f t="shared" si="88"/>
        <v>#N/A</v>
      </c>
      <c r="W20" s="38" t="e">
        <f t="shared" si="88"/>
        <v>#N/A</v>
      </c>
      <c r="X20" s="38" t="e">
        <f t="shared" si="88"/>
        <v>#N/A</v>
      </c>
      <c r="Y20" s="38" t="e">
        <f t="shared" si="88"/>
        <v>#N/A</v>
      </c>
      <c r="Z20" s="38" t="e">
        <f t="shared" si="88"/>
        <v>#N/A</v>
      </c>
      <c r="AA20" s="38" t="e">
        <f t="shared" si="88"/>
        <v>#N/A</v>
      </c>
      <c r="AB20" s="38" t="e">
        <f t="shared" si="88"/>
        <v>#N/A</v>
      </c>
      <c r="AC20" s="38" t="e">
        <f t="shared" si="88"/>
        <v>#N/A</v>
      </c>
      <c r="AD20" s="38" t="e">
        <f t="shared" si="88"/>
        <v>#N/A</v>
      </c>
      <c r="AE20" s="38" t="e">
        <f t="shared" si="88"/>
        <v>#N/A</v>
      </c>
      <c r="AF20" s="38" t="e">
        <f t="shared" si="88"/>
        <v>#N/A</v>
      </c>
      <c r="AG20" s="38" t="e">
        <f t="shared" si="88"/>
        <v>#N/A</v>
      </c>
      <c r="AH20" s="38" t="e">
        <f t="shared" si="88"/>
        <v>#N/A</v>
      </c>
      <c r="AI20" s="38" t="e">
        <f t="shared" si="88"/>
        <v>#N/A</v>
      </c>
      <c r="AJ20" s="38" t="e">
        <f t="shared" si="88"/>
        <v>#N/A</v>
      </c>
      <c r="AK20" s="38" t="e">
        <f t="shared" si="88"/>
        <v>#N/A</v>
      </c>
    </row>
    <row r="21" spans="1:37" ht="25.5" x14ac:dyDescent="0.4">
      <c r="A21" s="36">
        <f>LEN('Order Sheet'!A21)</f>
        <v>14</v>
      </c>
      <c r="B21" s="36">
        <f>LEN('Order Sheet'!B21)</f>
        <v>0</v>
      </c>
      <c r="C21" s="36">
        <f>LEN('Order Sheet'!C21)</f>
        <v>0</v>
      </c>
      <c r="D21" s="36">
        <f>LEN('Order Sheet'!D21)</f>
        <v>2</v>
      </c>
      <c r="E21" s="36">
        <f>LEN('Order Sheet'!E21)</f>
        <v>1</v>
      </c>
      <c r="F21" s="37" t="s">
        <v>19</v>
      </c>
      <c r="G21" s="37" t="s">
        <v>21</v>
      </c>
      <c r="H21" s="37"/>
      <c r="I21" s="37"/>
      <c r="J21" s="37" t="s">
        <v>25</v>
      </c>
      <c r="K21" s="36">
        <f>LEN('Order Sheet'!K21)</f>
        <v>0</v>
      </c>
      <c r="L21" s="36">
        <f>LEN('Order Sheet'!L21)</f>
        <v>0</v>
      </c>
      <c r="M21" s="36">
        <f>A21+A22</f>
        <v>28</v>
      </c>
      <c r="R21" s="38" t="str">
        <f>ASC(LOWER('Order Sheet'!C21))</f>
        <v/>
      </c>
      <c r="S21" s="38" t="str">
        <f t="shared" ref="S21" si="89">MID(R21,1,1)</f>
        <v/>
      </c>
      <c r="T21" s="38" t="str">
        <f t="shared" ref="T21" si="90">MID(R21,2,1)</f>
        <v/>
      </c>
      <c r="U21" s="38" t="str">
        <f t="shared" ref="U21" si="91">MID(R21,3,1)</f>
        <v/>
      </c>
      <c r="V21" s="38" t="str">
        <f t="shared" ref="V21" si="92">MID(R21,4,1)</f>
        <v/>
      </c>
      <c r="W21" s="38" t="str">
        <f t="shared" ref="W21" si="93">MID(R21,5,1)</f>
        <v/>
      </c>
      <c r="X21" s="38" t="str">
        <f t="shared" ref="X21" si="94">MID(R21,6,1)</f>
        <v/>
      </c>
      <c r="Y21" s="38" t="str">
        <f t="shared" ref="Y21" si="95">MID(R21,7,1)</f>
        <v/>
      </c>
      <c r="Z21" s="38" t="str">
        <f t="shared" ref="Z21" si="96">MID(R21,8,1)</f>
        <v/>
      </c>
      <c r="AA21" s="38" t="str">
        <f t="shared" ref="AA21" si="97">MID(R21,9,1)</f>
        <v/>
      </c>
      <c r="AB21" s="38" t="str">
        <f t="shared" ref="AB21" si="98">MID(R21,10,1)</f>
        <v/>
      </c>
      <c r="AC21" s="38" t="str">
        <f t="shared" ref="AC21" si="99">MID(R21,11,1)</f>
        <v/>
      </c>
      <c r="AD21" s="38" t="str">
        <f t="shared" ref="AD21" si="100">MID(R21,12,1)</f>
        <v/>
      </c>
      <c r="AE21" s="38" t="str">
        <f t="shared" ref="AE21" si="101">MID(R21,13,1)</f>
        <v/>
      </c>
      <c r="AF21" s="38" t="str">
        <f t="shared" ref="AF21" si="102">MID(R21,14,1)</f>
        <v/>
      </c>
      <c r="AG21" s="38" t="str">
        <f t="shared" ref="AG21" si="103">MID(R21,15,1)</f>
        <v/>
      </c>
      <c r="AH21" s="38" t="str">
        <f t="shared" ref="AH21" si="104">MID(R21,16,1)</f>
        <v/>
      </c>
      <c r="AI21" s="38" t="str">
        <f t="shared" ref="AI21" si="105">MID(R21,17,1)</f>
        <v/>
      </c>
      <c r="AJ21" s="38" t="str">
        <f t="shared" ref="AJ21" si="106">MID(R21,18,1)</f>
        <v/>
      </c>
      <c r="AK21" s="38" t="str">
        <f t="shared" ref="AK21" si="107">MID(R21,19,1)</f>
        <v/>
      </c>
    </row>
    <row r="22" spans="1:37" ht="25.5" x14ac:dyDescent="0.4">
      <c r="A22" s="36">
        <f>LEN('Order Sheet'!A22)</f>
        <v>14</v>
      </c>
      <c r="B22" s="36">
        <f>LEN('Order Sheet'!B22)</f>
        <v>13</v>
      </c>
      <c r="C22" s="36">
        <f>LEN('Order Sheet'!C22)</f>
        <v>14</v>
      </c>
      <c r="D22" s="36">
        <f>LEN('Order Sheet'!D22)</f>
        <v>2</v>
      </c>
      <c r="E22" s="36">
        <f>LEN('Order Sheet'!E22)</f>
        <v>1</v>
      </c>
      <c r="F22" s="37" t="s">
        <v>19</v>
      </c>
      <c r="G22" s="37" t="s">
        <v>21</v>
      </c>
      <c r="H22" s="37"/>
      <c r="I22" s="37"/>
      <c r="J22" s="37" t="s">
        <v>25</v>
      </c>
      <c r="K22" s="36">
        <f>LEN('Order Sheet'!K22)</f>
        <v>0</v>
      </c>
      <c r="L22" s="36">
        <f>LEN('Order Sheet'!L22)</f>
        <v>0</v>
      </c>
      <c r="M22" s="36"/>
      <c r="R22" s="38" t="e">
        <f t="shared" ref="R22" si="108">AK22&amp;AJ22&amp;AI22&amp;AH22&amp;AG22&amp;AF22&amp;AE22&amp;AD22&amp;AC22&amp;AB22&amp;AA22&amp;Z22&amp;Y22&amp;X22&amp;W22&amp;V22&amp;U22&amp;T22&amp;S22</f>
        <v>#N/A</v>
      </c>
      <c r="S22" s="38" t="e">
        <f t="shared" ref="S22:AK22" si="109">VLOOKUP(S21,$O$1:$P$4,2,FALSE)</f>
        <v>#N/A</v>
      </c>
      <c r="T22" s="38" t="e">
        <f t="shared" si="109"/>
        <v>#N/A</v>
      </c>
      <c r="U22" s="38" t="e">
        <f t="shared" si="109"/>
        <v>#N/A</v>
      </c>
      <c r="V22" s="38" t="e">
        <f t="shared" si="109"/>
        <v>#N/A</v>
      </c>
      <c r="W22" s="38" t="e">
        <f t="shared" si="109"/>
        <v>#N/A</v>
      </c>
      <c r="X22" s="38" t="e">
        <f t="shared" si="109"/>
        <v>#N/A</v>
      </c>
      <c r="Y22" s="38" t="e">
        <f t="shared" si="109"/>
        <v>#N/A</v>
      </c>
      <c r="Z22" s="38" t="e">
        <f t="shared" si="109"/>
        <v>#N/A</v>
      </c>
      <c r="AA22" s="38" t="e">
        <f t="shared" si="109"/>
        <v>#N/A</v>
      </c>
      <c r="AB22" s="38" t="e">
        <f t="shared" si="109"/>
        <v>#N/A</v>
      </c>
      <c r="AC22" s="38" t="e">
        <f t="shared" si="109"/>
        <v>#N/A</v>
      </c>
      <c r="AD22" s="38" t="e">
        <f t="shared" si="109"/>
        <v>#N/A</v>
      </c>
      <c r="AE22" s="38" t="e">
        <f t="shared" si="109"/>
        <v>#N/A</v>
      </c>
      <c r="AF22" s="38" t="e">
        <f t="shared" si="109"/>
        <v>#N/A</v>
      </c>
      <c r="AG22" s="38" t="e">
        <f t="shared" si="109"/>
        <v>#N/A</v>
      </c>
      <c r="AH22" s="38" t="e">
        <f t="shared" si="109"/>
        <v>#N/A</v>
      </c>
      <c r="AI22" s="38" t="e">
        <f t="shared" si="109"/>
        <v>#N/A</v>
      </c>
      <c r="AJ22" s="38" t="e">
        <f t="shared" si="109"/>
        <v>#N/A</v>
      </c>
      <c r="AK22" s="38" t="e">
        <f t="shared" si="109"/>
        <v>#N/A</v>
      </c>
    </row>
    <row r="23" spans="1:37" ht="25.5" x14ac:dyDescent="0.4">
      <c r="A23" s="36">
        <f>LEN('Order Sheet'!A23)</f>
        <v>14</v>
      </c>
      <c r="B23" s="36">
        <f>LEN('Order Sheet'!B23)</f>
        <v>0</v>
      </c>
      <c r="C23" s="36">
        <f>LEN('Order Sheet'!C23)</f>
        <v>0</v>
      </c>
      <c r="D23" s="36">
        <f>LEN('Order Sheet'!D23)</f>
        <v>2</v>
      </c>
      <c r="E23" s="36">
        <f>LEN('Order Sheet'!E23)</f>
        <v>1</v>
      </c>
      <c r="F23" s="37" t="s">
        <v>19</v>
      </c>
      <c r="G23" s="37" t="s">
        <v>21</v>
      </c>
      <c r="H23" s="37"/>
      <c r="I23" s="37"/>
      <c r="J23" s="37" t="s">
        <v>25</v>
      </c>
      <c r="K23" s="36">
        <f>LEN('Order Sheet'!K23)</f>
        <v>0</v>
      </c>
      <c r="L23" s="36">
        <f>LEN('Order Sheet'!L23)</f>
        <v>0</v>
      </c>
      <c r="M23" s="36">
        <f>A23+A24</f>
        <v>28</v>
      </c>
      <c r="R23" s="38" t="str">
        <f>ASC(LOWER('Order Sheet'!C23))</f>
        <v/>
      </c>
      <c r="S23" s="38" t="str">
        <f t="shared" ref="S23" si="110">MID(R23,1,1)</f>
        <v/>
      </c>
      <c r="T23" s="38" t="str">
        <f t="shared" ref="T23" si="111">MID(R23,2,1)</f>
        <v/>
      </c>
      <c r="U23" s="38" t="str">
        <f t="shared" ref="U23" si="112">MID(R23,3,1)</f>
        <v/>
      </c>
      <c r="V23" s="38" t="str">
        <f t="shared" ref="V23" si="113">MID(R23,4,1)</f>
        <v/>
      </c>
      <c r="W23" s="38" t="str">
        <f t="shared" ref="W23" si="114">MID(R23,5,1)</f>
        <v/>
      </c>
      <c r="X23" s="38" t="str">
        <f t="shared" ref="X23" si="115">MID(R23,6,1)</f>
        <v/>
      </c>
      <c r="Y23" s="38" t="str">
        <f t="shared" ref="Y23" si="116">MID(R23,7,1)</f>
        <v/>
      </c>
      <c r="Z23" s="38" t="str">
        <f t="shared" ref="Z23" si="117">MID(R23,8,1)</f>
        <v/>
      </c>
      <c r="AA23" s="38" t="str">
        <f t="shared" ref="AA23" si="118">MID(R23,9,1)</f>
        <v/>
      </c>
      <c r="AB23" s="38" t="str">
        <f t="shared" ref="AB23" si="119">MID(R23,10,1)</f>
        <v/>
      </c>
      <c r="AC23" s="38" t="str">
        <f t="shared" ref="AC23" si="120">MID(R23,11,1)</f>
        <v/>
      </c>
      <c r="AD23" s="38" t="str">
        <f t="shared" ref="AD23" si="121">MID(R23,12,1)</f>
        <v/>
      </c>
      <c r="AE23" s="38" t="str">
        <f t="shared" ref="AE23" si="122">MID(R23,13,1)</f>
        <v/>
      </c>
      <c r="AF23" s="38" t="str">
        <f t="shared" ref="AF23" si="123">MID(R23,14,1)</f>
        <v/>
      </c>
      <c r="AG23" s="38" t="str">
        <f t="shared" ref="AG23" si="124">MID(R23,15,1)</f>
        <v/>
      </c>
      <c r="AH23" s="38" t="str">
        <f t="shared" ref="AH23" si="125">MID(R23,16,1)</f>
        <v/>
      </c>
      <c r="AI23" s="38" t="str">
        <f t="shared" ref="AI23" si="126">MID(R23,17,1)</f>
        <v/>
      </c>
      <c r="AJ23" s="38" t="str">
        <f t="shared" ref="AJ23" si="127">MID(R23,18,1)</f>
        <v/>
      </c>
      <c r="AK23" s="38" t="str">
        <f t="shared" ref="AK23" si="128">MID(R23,19,1)</f>
        <v/>
      </c>
    </row>
    <row r="24" spans="1:37" ht="25.5" x14ac:dyDescent="0.4">
      <c r="A24" s="36">
        <f>LEN('Order Sheet'!A24)</f>
        <v>14</v>
      </c>
      <c r="B24" s="36">
        <f>LEN('Order Sheet'!B24)</f>
        <v>13</v>
      </c>
      <c r="C24" s="36">
        <f>LEN('Order Sheet'!C24)</f>
        <v>14</v>
      </c>
      <c r="D24" s="36">
        <f>LEN('Order Sheet'!D24)</f>
        <v>2</v>
      </c>
      <c r="E24" s="36">
        <f>LEN('Order Sheet'!E24)</f>
        <v>1</v>
      </c>
      <c r="F24" s="37" t="s">
        <v>19</v>
      </c>
      <c r="G24" s="37" t="s">
        <v>21</v>
      </c>
      <c r="H24" s="37"/>
      <c r="I24" s="37"/>
      <c r="J24" s="37" t="s">
        <v>25</v>
      </c>
      <c r="K24" s="36">
        <f>LEN('Order Sheet'!K24)</f>
        <v>0</v>
      </c>
      <c r="L24" s="36">
        <f>LEN('Order Sheet'!L24)</f>
        <v>0</v>
      </c>
      <c r="M24" s="36"/>
      <c r="R24" s="38" t="e">
        <f t="shared" ref="R24" si="129">AK24&amp;AJ24&amp;AI24&amp;AH24&amp;AG24&amp;AF24&amp;AE24&amp;AD24&amp;AC24&amp;AB24&amp;AA24&amp;Z24&amp;Y24&amp;X24&amp;W24&amp;V24&amp;U24&amp;T24&amp;S24</f>
        <v>#N/A</v>
      </c>
      <c r="S24" s="38" t="e">
        <f t="shared" ref="S24:AK24" si="130">VLOOKUP(S23,$O$1:$P$4,2,FALSE)</f>
        <v>#N/A</v>
      </c>
      <c r="T24" s="38" t="e">
        <f t="shared" si="130"/>
        <v>#N/A</v>
      </c>
      <c r="U24" s="38" t="e">
        <f t="shared" si="130"/>
        <v>#N/A</v>
      </c>
      <c r="V24" s="38" t="e">
        <f t="shared" si="130"/>
        <v>#N/A</v>
      </c>
      <c r="W24" s="38" t="e">
        <f t="shared" si="130"/>
        <v>#N/A</v>
      </c>
      <c r="X24" s="38" t="e">
        <f t="shared" si="130"/>
        <v>#N/A</v>
      </c>
      <c r="Y24" s="38" t="e">
        <f t="shared" si="130"/>
        <v>#N/A</v>
      </c>
      <c r="Z24" s="38" t="e">
        <f t="shared" si="130"/>
        <v>#N/A</v>
      </c>
      <c r="AA24" s="38" t="e">
        <f t="shared" si="130"/>
        <v>#N/A</v>
      </c>
      <c r="AB24" s="38" t="e">
        <f t="shared" si="130"/>
        <v>#N/A</v>
      </c>
      <c r="AC24" s="38" t="e">
        <f t="shared" si="130"/>
        <v>#N/A</v>
      </c>
      <c r="AD24" s="38" t="e">
        <f t="shared" si="130"/>
        <v>#N/A</v>
      </c>
      <c r="AE24" s="38" t="e">
        <f t="shared" si="130"/>
        <v>#N/A</v>
      </c>
      <c r="AF24" s="38" t="e">
        <f t="shared" si="130"/>
        <v>#N/A</v>
      </c>
      <c r="AG24" s="38" t="e">
        <f t="shared" si="130"/>
        <v>#N/A</v>
      </c>
      <c r="AH24" s="38" t="e">
        <f t="shared" si="130"/>
        <v>#N/A</v>
      </c>
      <c r="AI24" s="38" t="e">
        <f t="shared" si="130"/>
        <v>#N/A</v>
      </c>
      <c r="AJ24" s="38" t="e">
        <f t="shared" si="130"/>
        <v>#N/A</v>
      </c>
      <c r="AK24" s="38" t="e">
        <f t="shared" si="130"/>
        <v>#N/A</v>
      </c>
    </row>
    <row r="25" spans="1:37" ht="25.5" x14ac:dyDescent="0.4">
      <c r="A25" s="36">
        <f>LEN('Order Sheet'!A25)</f>
        <v>14</v>
      </c>
      <c r="B25" s="36">
        <f>LEN('Order Sheet'!B25)</f>
        <v>0</v>
      </c>
      <c r="C25" s="36">
        <f>LEN('Order Sheet'!C25)</f>
        <v>0</v>
      </c>
      <c r="D25" s="36">
        <f>LEN('Order Sheet'!D25)</f>
        <v>2</v>
      </c>
      <c r="E25" s="36">
        <f>LEN('Order Sheet'!E25)</f>
        <v>1</v>
      </c>
      <c r="F25" s="37" t="s">
        <v>19</v>
      </c>
      <c r="G25" s="37" t="s">
        <v>21</v>
      </c>
      <c r="H25" s="37"/>
      <c r="I25" s="37"/>
      <c r="J25" s="37" t="s">
        <v>25</v>
      </c>
      <c r="K25" s="36">
        <f>LEN('Order Sheet'!K25)</f>
        <v>0</v>
      </c>
      <c r="L25" s="36">
        <f>LEN('Order Sheet'!L25)</f>
        <v>0</v>
      </c>
      <c r="M25" s="36">
        <f>A25+A26</f>
        <v>28</v>
      </c>
      <c r="R25" s="38" t="str">
        <f>ASC(LOWER('Order Sheet'!C25))</f>
        <v/>
      </c>
      <c r="S25" s="38" t="str">
        <f t="shared" ref="S25" si="131">MID(R25,1,1)</f>
        <v/>
      </c>
      <c r="T25" s="38" t="str">
        <f t="shared" ref="T25" si="132">MID(R25,2,1)</f>
        <v/>
      </c>
      <c r="U25" s="38" t="str">
        <f t="shared" ref="U25" si="133">MID(R25,3,1)</f>
        <v/>
      </c>
      <c r="V25" s="38" t="str">
        <f t="shared" ref="V25" si="134">MID(R25,4,1)</f>
        <v/>
      </c>
      <c r="W25" s="38" t="str">
        <f t="shared" ref="W25" si="135">MID(R25,5,1)</f>
        <v/>
      </c>
      <c r="X25" s="38" t="str">
        <f t="shared" ref="X25" si="136">MID(R25,6,1)</f>
        <v/>
      </c>
      <c r="Y25" s="38" t="str">
        <f t="shared" ref="Y25" si="137">MID(R25,7,1)</f>
        <v/>
      </c>
      <c r="Z25" s="38" t="str">
        <f t="shared" ref="Z25" si="138">MID(R25,8,1)</f>
        <v/>
      </c>
      <c r="AA25" s="38" t="str">
        <f t="shared" ref="AA25" si="139">MID(R25,9,1)</f>
        <v/>
      </c>
      <c r="AB25" s="38" t="str">
        <f t="shared" ref="AB25" si="140">MID(R25,10,1)</f>
        <v/>
      </c>
      <c r="AC25" s="38" t="str">
        <f t="shared" ref="AC25" si="141">MID(R25,11,1)</f>
        <v/>
      </c>
      <c r="AD25" s="38" t="str">
        <f t="shared" ref="AD25" si="142">MID(R25,12,1)</f>
        <v/>
      </c>
      <c r="AE25" s="38" t="str">
        <f t="shared" ref="AE25" si="143">MID(R25,13,1)</f>
        <v/>
      </c>
      <c r="AF25" s="38" t="str">
        <f t="shared" ref="AF25" si="144">MID(R25,14,1)</f>
        <v/>
      </c>
      <c r="AG25" s="38" t="str">
        <f t="shared" ref="AG25" si="145">MID(R25,15,1)</f>
        <v/>
      </c>
      <c r="AH25" s="38" t="str">
        <f t="shared" ref="AH25" si="146">MID(R25,16,1)</f>
        <v/>
      </c>
      <c r="AI25" s="38" t="str">
        <f t="shared" ref="AI25" si="147">MID(R25,17,1)</f>
        <v/>
      </c>
      <c r="AJ25" s="38" t="str">
        <f t="shared" ref="AJ25" si="148">MID(R25,18,1)</f>
        <v/>
      </c>
      <c r="AK25" s="38" t="str">
        <f t="shared" ref="AK25" si="149">MID(R25,19,1)</f>
        <v/>
      </c>
    </row>
    <row r="26" spans="1:37" ht="25.5" x14ac:dyDescent="0.4">
      <c r="A26" s="36">
        <f>LEN('Order Sheet'!A26)</f>
        <v>14</v>
      </c>
      <c r="B26" s="36">
        <f>LEN('Order Sheet'!B26)</f>
        <v>13</v>
      </c>
      <c r="C26" s="36">
        <f>LEN('Order Sheet'!C26)</f>
        <v>14</v>
      </c>
      <c r="D26" s="36">
        <f>LEN('Order Sheet'!D26)</f>
        <v>2</v>
      </c>
      <c r="E26" s="36">
        <f>LEN('Order Sheet'!E26)</f>
        <v>1</v>
      </c>
      <c r="F26" s="37" t="s">
        <v>19</v>
      </c>
      <c r="G26" s="37" t="s">
        <v>21</v>
      </c>
      <c r="H26" s="37"/>
      <c r="I26" s="37"/>
      <c r="J26" s="37" t="s">
        <v>25</v>
      </c>
      <c r="K26" s="36">
        <f>LEN('Order Sheet'!K26)</f>
        <v>0</v>
      </c>
      <c r="L26" s="36">
        <f>LEN('Order Sheet'!L26)</f>
        <v>0</v>
      </c>
      <c r="M26" s="36"/>
      <c r="R26" s="38" t="e">
        <f t="shared" ref="R26" si="150">AK26&amp;AJ26&amp;AI26&amp;AH26&amp;AG26&amp;AF26&amp;AE26&amp;AD26&amp;AC26&amp;AB26&amp;AA26&amp;Z26&amp;Y26&amp;X26&amp;W26&amp;V26&amp;U26&amp;T26&amp;S26</f>
        <v>#N/A</v>
      </c>
      <c r="S26" s="38" t="e">
        <f t="shared" ref="S26:AK26" si="151">VLOOKUP(S25,$O$1:$P$4,2,FALSE)</f>
        <v>#N/A</v>
      </c>
      <c r="T26" s="38" t="e">
        <f t="shared" si="151"/>
        <v>#N/A</v>
      </c>
      <c r="U26" s="38" t="e">
        <f t="shared" si="151"/>
        <v>#N/A</v>
      </c>
      <c r="V26" s="38" t="e">
        <f t="shared" si="151"/>
        <v>#N/A</v>
      </c>
      <c r="W26" s="38" t="e">
        <f t="shared" si="151"/>
        <v>#N/A</v>
      </c>
      <c r="X26" s="38" t="e">
        <f t="shared" si="151"/>
        <v>#N/A</v>
      </c>
      <c r="Y26" s="38" t="e">
        <f t="shared" si="151"/>
        <v>#N/A</v>
      </c>
      <c r="Z26" s="38" t="e">
        <f t="shared" si="151"/>
        <v>#N/A</v>
      </c>
      <c r="AA26" s="38" t="e">
        <f t="shared" si="151"/>
        <v>#N/A</v>
      </c>
      <c r="AB26" s="38" t="e">
        <f t="shared" si="151"/>
        <v>#N/A</v>
      </c>
      <c r="AC26" s="38" t="e">
        <f t="shared" si="151"/>
        <v>#N/A</v>
      </c>
      <c r="AD26" s="38" t="e">
        <f t="shared" si="151"/>
        <v>#N/A</v>
      </c>
      <c r="AE26" s="38" t="e">
        <f t="shared" si="151"/>
        <v>#N/A</v>
      </c>
      <c r="AF26" s="38" t="e">
        <f t="shared" si="151"/>
        <v>#N/A</v>
      </c>
      <c r="AG26" s="38" t="e">
        <f t="shared" si="151"/>
        <v>#N/A</v>
      </c>
      <c r="AH26" s="38" t="e">
        <f t="shared" si="151"/>
        <v>#N/A</v>
      </c>
      <c r="AI26" s="38" t="e">
        <f t="shared" si="151"/>
        <v>#N/A</v>
      </c>
      <c r="AJ26" s="38" t="e">
        <f t="shared" si="151"/>
        <v>#N/A</v>
      </c>
      <c r="AK26" s="38" t="e">
        <f t="shared" si="151"/>
        <v>#N/A</v>
      </c>
    </row>
    <row r="27" spans="1:37" ht="25.5" x14ac:dyDescent="0.4">
      <c r="A27" s="36"/>
      <c r="B27" s="36"/>
      <c r="C27" s="36"/>
      <c r="D27" s="36"/>
      <c r="E27" s="39"/>
      <c r="F27" s="37"/>
      <c r="G27" s="37"/>
      <c r="H27" s="37"/>
      <c r="I27" s="37"/>
      <c r="J27" s="37"/>
      <c r="K27" s="36"/>
      <c r="L27" s="36"/>
      <c r="M27" s="36"/>
      <c r="R27" s="38"/>
      <c r="S27" s="38"/>
      <c r="T27" s="38"/>
      <c r="U27" s="38"/>
      <c r="V27" s="38"/>
      <c r="W27" s="38"/>
      <c r="X27" s="38"/>
      <c r="Y27" s="38"/>
      <c r="Z27" s="38"/>
      <c r="AA27" s="38"/>
      <c r="AB27" s="38"/>
      <c r="AC27" s="38"/>
      <c r="AD27" s="38"/>
      <c r="AE27" s="38"/>
      <c r="AF27" s="38"/>
      <c r="AG27" s="38"/>
      <c r="AH27" s="38"/>
      <c r="AI27" s="38"/>
      <c r="AJ27" s="38"/>
      <c r="AK27" s="38"/>
    </row>
    <row r="28" spans="1:37" ht="25.5" x14ac:dyDescent="0.4">
      <c r="A28" s="36"/>
      <c r="B28" s="36"/>
      <c r="C28" s="36"/>
      <c r="D28" s="36"/>
      <c r="E28" s="39"/>
      <c r="F28" s="37"/>
      <c r="G28" s="37"/>
      <c r="H28" s="37"/>
      <c r="I28" s="37"/>
      <c r="J28" s="37"/>
      <c r="K28" s="36"/>
      <c r="L28" s="36"/>
      <c r="M28" s="36"/>
      <c r="R28" s="38"/>
      <c r="S28" s="38"/>
      <c r="T28" s="38"/>
      <c r="U28" s="38"/>
      <c r="V28" s="38"/>
      <c r="W28" s="38"/>
      <c r="X28" s="38"/>
      <c r="Y28" s="38"/>
      <c r="Z28" s="38"/>
      <c r="AA28" s="38"/>
      <c r="AB28" s="38"/>
      <c r="AC28" s="38"/>
      <c r="AD28" s="38"/>
      <c r="AE28" s="38"/>
      <c r="AF28" s="38"/>
      <c r="AG28" s="38"/>
      <c r="AH28" s="38"/>
      <c r="AI28" s="38"/>
      <c r="AJ28" s="38"/>
      <c r="AK28" s="38"/>
    </row>
    <row r="29" spans="1:37" ht="25.5" x14ac:dyDescent="0.4">
      <c r="A29" s="36"/>
      <c r="B29" s="36"/>
      <c r="C29" s="36"/>
      <c r="D29" s="36"/>
      <c r="E29" s="39"/>
      <c r="F29" s="37"/>
      <c r="G29" s="37"/>
      <c r="H29" s="37"/>
      <c r="I29" s="37"/>
      <c r="J29" s="37"/>
      <c r="K29" s="36"/>
      <c r="L29" s="36"/>
      <c r="M29" s="36"/>
      <c r="R29" s="38"/>
      <c r="S29" s="38"/>
      <c r="T29" s="38"/>
      <c r="U29" s="38"/>
      <c r="V29" s="38"/>
      <c r="W29" s="38"/>
      <c r="X29" s="38"/>
      <c r="Y29" s="38"/>
      <c r="Z29" s="38"/>
      <c r="AA29" s="38"/>
      <c r="AB29" s="38"/>
      <c r="AC29" s="38"/>
      <c r="AD29" s="38"/>
      <c r="AE29" s="38"/>
      <c r="AF29" s="38"/>
      <c r="AG29" s="38"/>
      <c r="AH29" s="38"/>
      <c r="AI29" s="38"/>
      <c r="AJ29" s="38"/>
      <c r="AK29" s="38"/>
    </row>
    <row r="30" spans="1:37" ht="25.5" x14ac:dyDescent="0.4">
      <c r="A30" s="36"/>
      <c r="B30" s="36"/>
      <c r="C30" s="36"/>
      <c r="D30" s="36"/>
      <c r="E30" s="39"/>
      <c r="F30" s="37"/>
      <c r="G30" s="37"/>
      <c r="H30" s="37"/>
      <c r="I30" s="37"/>
      <c r="J30" s="37"/>
      <c r="K30" s="36"/>
      <c r="L30" s="36"/>
      <c r="M30" s="36"/>
      <c r="R30" s="38"/>
      <c r="S30" s="38"/>
      <c r="T30" s="38"/>
      <c r="U30" s="38"/>
      <c r="V30" s="38"/>
      <c r="W30" s="38"/>
      <c r="X30" s="38"/>
      <c r="Y30" s="38"/>
      <c r="Z30" s="38"/>
      <c r="AA30" s="38"/>
      <c r="AB30" s="38"/>
      <c r="AC30" s="38"/>
      <c r="AD30" s="38"/>
      <c r="AE30" s="38"/>
      <c r="AF30" s="38"/>
      <c r="AG30" s="38"/>
      <c r="AH30" s="38"/>
      <c r="AI30" s="38"/>
      <c r="AJ30" s="38"/>
      <c r="AK30" s="38"/>
    </row>
    <row r="31" spans="1:37" ht="25.5" x14ac:dyDescent="0.4">
      <c r="A31" s="36"/>
      <c r="B31" s="36"/>
      <c r="C31" s="36"/>
      <c r="D31" s="36"/>
      <c r="E31" s="39"/>
      <c r="F31" s="37"/>
      <c r="G31" s="37"/>
      <c r="H31" s="37"/>
      <c r="I31" s="37"/>
      <c r="J31" s="37"/>
      <c r="K31" s="36"/>
      <c r="L31" s="36"/>
      <c r="M31" s="36"/>
      <c r="R31" s="38"/>
      <c r="S31" s="38"/>
      <c r="T31" s="38"/>
      <c r="U31" s="38"/>
      <c r="V31" s="38"/>
      <c r="W31" s="38"/>
      <c r="X31" s="38"/>
      <c r="Y31" s="38"/>
      <c r="Z31" s="38"/>
      <c r="AA31" s="38"/>
      <c r="AB31" s="38"/>
      <c r="AC31" s="38"/>
      <c r="AD31" s="38"/>
      <c r="AE31" s="38"/>
      <c r="AF31" s="38"/>
      <c r="AG31" s="38"/>
      <c r="AH31" s="38"/>
      <c r="AI31" s="38"/>
      <c r="AJ31" s="38"/>
      <c r="AK31" s="38"/>
    </row>
    <row r="32" spans="1:37" ht="25.5" x14ac:dyDescent="0.4">
      <c r="A32" s="36"/>
      <c r="B32" s="36"/>
      <c r="C32" s="36"/>
      <c r="D32" s="36"/>
      <c r="E32" s="39"/>
      <c r="F32" s="37"/>
      <c r="G32" s="37"/>
      <c r="H32" s="37"/>
      <c r="I32" s="37"/>
      <c r="J32" s="37"/>
      <c r="K32" s="36"/>
      <c r="L32" s="36"/>
      <c r="M32" s="36"/>
      <c r="R32" s="38"/>
      <c r="S32" s="38"/>
      <c r="T32" s="38"/>
      <c r="U32" s="38"/>
      <c r="V32" s="38"/>
      <c r="W32" s="38"/>
      <c r="X32" s="38"/>
      <c r="Y32" s="38"/>
      <c r="Z32" s="38"/>
      <c r="AA32" s="38"/>
      <c r="AB32" s="38"/>
      <c r="AC32" s="38"/>
      <c r="AD32" s="38"/>
      <c r="AE32" s="38"/>
      <c r="AF32" s="38"/>
      <c r="AG32" s="38"/>
      <c r="AH32" s="38"/>
      <c r="AI32" s="38"/>
      <c r="AJ32" s="38"/>
      <c r="AK32" s="38"/>
    </row>
    <row r="33" spans="1:37" ht="25.5" x14ac:dyDescent="0.4">
      <c r="A33" s="36"/>
      <c r="B33" s="36"/>
      <c r="C33" s="36"/>
      <c r="D33" s="36"/>
      <c r="E33" s="39"/>
      <c r="F33" s="37"/>
      <c r="G33" s="37"/>
      <c r="H33" s="37"/>
      <c r="I33" s="37"/>
      <c r="J33" s="37"/>
      <c r="K33" s="36"/>
      <c r="L33" s="36"/>
      <c r="M33" s="36"/>
      <c r="R33" s="38"/>
      <c r="S33" s="38"/>
      <c r="T33" s="38"/>
      <c r="U33" s="38"/>
      <c r="V33" s="38"/>
      <c r="W33" s="38"/>
      <c r="X33" s="38"/>
      <c r="Y33" s="38"/>
      <c r="Z33" s="38"/>
      <c r="AA33" s="38"/>
      <c r="AB33" s="38"/>
      <c r="AC33" s="38"/>
      <c r="AD33" s="38"/>
      <c r="AE33" s="38"/>
      <c r="AF33" s="38"/>
      <c r="AG33" s="38"/>
      <c r="AH33" s="38"/>
      <c r="AI33" s="38"/>
      <c r="AJ33" s="38"/>
      <c r="AK33" s="38"/>
    </row>
    <row r="34" spans="1:37" ht="25.5" x14ac:dyDescent="0.4">
      <c r="A34" s="36"/>
      <c r="B34" s="36"/>
      <c r="C34" s="36"/>
      <c r="D34" s="36"/>
      <c r="E34" s="39"/>
      <c r="F34" s="37"/>
      <c r="G34" s="37"/>
      <c r="H34" s="37"/>
      <c r="I34" s="37"/>
      <c r="J34" s="37"/>
      <c r="K34" s="36"/>
      <c r="L34" s="36"/>
      <c r="M34" s="36"/>
      <c r="R34" s="38"/>
      <c r="S34" s="38"/>
      <c r="T34" s="38"/>
      <c r="U34" s="38"/>
      <c r="V34" s="38"/>
      <c r="W34" s="38"/>
      <c r="X34" s="38"/>
      <c r="Y34" s="38"/>
      <c r="Z34" s="38"/>
      <c r="AA34" s="38"/>
      <c r="AB34" s="38"/>
      <c r="AC34" s="38"/>
      <c r="AD34" s="38"/>
      <c r="AE34" s="38"/>
      <c r="AF34" s="38"/>
      <c r="AG34" s="38"/>
      <c r="AH34" s="38"/>
      <c r="AI34" s="38"/>
      <c r="AJ34" s="38"/>
      <c r="AK34" s="38"/>
    </row>
    <row r="35" spans="1:37" ht="25.5" x14ac:dyDescent="0.4">
      <c r="A35" s="36"/>
      <c r="B35" s="36"/>
      <c r="C35" s="36"/>
      <c r="D35" s="36"/>
      <c r="E35" s="39"/>
      <c r="F35" s="37"/>
      <c r="G35" s="37"/>
      <c r="H35" s="37"/>
      <c r="I35" s="37"/>
      <c r="J35" s="37"/>
      <c r="K35" s="36"/>
      <c r="L35" s="36"/>
      <c r="M35" s="36"/>
      <c r="R35" s="38"/>
      <c r="S35" s="38"/>
      <c r="T35" s="38"/>
      <c r="U35" s="38"/>
      <c r="V35" s="38"/>
      <c r="W35" s="38"/>
      <c r="X35" s="38"/>
      <c r="Y35" s="38"/>
      <c r="Z35" s="38"/>
      <c r="AA35" s="38"/>
      <c r="AB35" s="38"/>
      <c r="AC35" s="38"/>
      <c r="AD35" s="38"/>
      <c r="AE35" s="38"/>
      <c r="AF35" s="38"/>
      <c r="AG35" s="38"/>
      <c r="AH35" s="38"/>
      <c r="AI35" s="38"/>
      <c r="AJ35" s="38"/>
      <c r="AK35" s="38"/>
    </row>
    <row r="36" spans="1:37" ht="25.5" x14ac:dyDescent="0.4">
      <c r="A36" s="36"/>
      <c r="B36" s="36"/>
      <c r="C36" s="36"/>
      <c r="D36" s="36"/>
      <c r="E36" s="39"/>
      <c r="F36" s="37"/>
      <c r="G36" s="37"/>
      <c r="H36" s="37"/>
      <c r="I36" s="37"/>
      <c r="J36" s="37"/>
      <c r="K36" s="36"/>
      <c r="L36" s="36"/>
      <c r="M36" s="36"/>
      <c r="R36" s="38"/>
      <c r="S36" s="38"/>
      <c r="T36" s="38"/>
      <c r="U36" s="38"/>
      <c r="V36" s="38"/>
      <c r="W36" s="38"/>
      <c r="X36" s="38"/>
      <c r="Y36" s="38"/>
      <c r="Z36" s="38"/>
      <c r="AA36" s="38"/>
      <c r="AB36" s="38"/>
      <c r="AC36" s="38"/>
      <c r="AD36" s="38"/>
      <c r="AE36" s="38"/>
      <c r="AF36" s="38"/>
      <c r="AG36" s="38"/>
      <c r="AH36" s="38"/>
      <c r="AI36" s="38"/>
      <c r="AJ36" s="38"/>
      <c r="AK36" s="38"/>
    </row>
    <row r="37" spans="1:37" ht="25.5" x14ac:dyDescent="0.4">
      <c r="A37" s="36"/>
      <c r="B37" s="36"/>
      <c r="C37" s="36"/>
      <c r="D37" s="36"/>
      <c r="E37" s="39"/>
      <c r="F37" s="37"/>
      <c r="G37" s="37"/>
      <c r="H37" s="37"/>
      <c r="I37" s="37"/>
      <c r="J37" s="37"/>
      <c r="K37" s="36"/>
      <c r="L37" s="36"/>
      <c r="M37" s="36"/>
      <c r="R37" s="38"/>
      <c r="S37" s="38"/>
      <c r="T37" s="38"/>
      <c r="U37" s="38"/>
      <c r="V37" s="38"/>
      <c r="W37" s="38"/>
      <c r="X37" s="38"/>
      <c r="Y37" s="38"/>
      <c r="Z37" s="38"/>
      <c r="AA37" s="38"/>
      <c r="AB37" s="38"/>
      <c r="AC37" s="38"/>
      <c r="AD37" s="38"/>
      <c r="AE37" s="38"/>
      <c r="AF37" s="38"/>
      <c r="AG37" s="38"/>
      <c r="AH37" s="38"/>
      <c r="AI37" s="38"/>
      <c r="AJ37" s="38"/>
      <c r="AK37" s="38"/>
    </row>
    <row r="38" spans="1:37" ht="25.5" x14ac:dyDescent="0.4">
      <c r="A38" s="36"/>
      <c r="B38" s="36"/>
      <c r="C38" s="36"/>
      <c r="D38" s="36"/>
      <c r="E38" s="39"/>
      <c r="F38" s="37"/>
      <c r="G38" s="37"/>
      <c r="H38" s="37"/>
      <c r="I38" s="37"/>
      <c r="J38" s="37"/>
      <c r="K38" s="36"/>
      <c r="L38" s="36"/>
      <c r="M38" s="36"/>
      <c r="R38" s="38"/>
      <c r="S38" s="38"/>
      <c r="T38" s="38"/>
      <c r="U38" s="38"/>
      <c r="V38" s="38"/>
      <c r="W38" s="38"/>
      <c r="X38" s="38"/>
      <c r="Y38" s="38"/>
      <c r="Z38" s="38"/>
      <c r="AA38" s="38"/>
      <c r="AB38" s="38"/>
      <c r="AC38" s="38"/>
      <c r="AD38" s="38"/>
      <c r="AE38" s="38"/>
      <c r="AF38" s="38"/>
      <c r="AG38" s="38"/>
      <c r="AH38" s="38"/>
      <c r="AI38" s="38"/>
      <c r="AJ38" s="38"/>
      <c r="AK38" s="38"/>
    </row>
    <row r="39" spans="1:37" ht="25.5" x14ac:dyDescent="0.4">
      <c r="A39" s="36"/>
      <c r="B39" s="36"/>
      <c r="C39" s="36"/>
      <c r="D39" s="36"/>
      <c r="E39" s="39"/>
      <c r="F39" s="37"/>
      <c r="G39" s="37"/>
      <c r="H39" s="37"/>
      <c r="I39" s="37"/>
      <c r="J39" s="37"/>
      <c r="K39" s="36"/>
      <c r="L39" s="36"/>
      <c r="M39" s="36"/>
      <c r="R39" s="38"/>
      <c r="S39" s="38"/>
      <c r="T39" s="38"/>
      <c r="U39" s="38"/>
      <c r="V39" s="38"/>
      <c r="W39" s="38"/>
      <c r="X39" s="38"/>
      <c r="Y39" s="38"/>
      <c r="Z39" s="38"/>
      <c r="AA39" s="38"/>
      <c r="AB39" s="38"/>
      <c r="AC39" s="38"/>
      <c r="AD39" s="38"/>
      <c r="AE39" s="38"/>
      <c r="AF39" s="38"/>
      <c r="AG39" s="38"/>
      <c r="AH39" s="38"/>
      <c r="AI39" s="38"/>
      <c r="AJ39" s="38"/>
      <c r="AK39" s="38"/>
    </row>
    <row r="40" spans="1:37" ht="25.5" x14ac:dyDescent="0.4">
      <c r="A40" s="36"/>
      <c r="B40" s="36"/>
      <c r="C40" s="36"/>
      <c r="D40" s="36"/>
      <c r="E40" s="39"/>
      <c r="F40" s="37"/>
      <c r="G40" s="37"/>
      <c r="H40" s="37"/>
      <c r="I40" s="37"/>
      <c r="J40" s="37"/>
      <c r="K40" s="36"/>
      <c r="L40" s="36"/>
      <c r="M40" s="36"/>
      <c r="R40" s="38"/>
      <c r="S40" s="38"/>
      <c r="T40" s="38"/>
      <c r="U40" s="38"/>
      <c r="V40" s="38"/>
      <c r="W40" s="38"/>
      <c r="X40" s="38"/>
      <c r="Y40" s="38"/>
      <c r="Z40" s="38"/>
      <c r="AA40" s="38"/>
      <c r="AB40" s="38"/>
      <c r="AC40" s="38"/>
      <c r="AD40" s="38"/>
      <c r="AE40" s="38"/>
      <c r="AF40" s="38"/>
      <c r="AG40" s="38"/>
      <c r="AH40" s="38"/>
      <c r="AI40" s="38"/>
      <c r="AJ40" s="38"/>
      <c r="AK40" s="38"/>
    </row>
    <row r="41" spans="1:37" ht="25.5" x14ac:dyDescent="0.4">
      <c r="A41" s="36"/>
      <c r="B41" s="36"/>
      <c r="C41" s="36"/>
      <c r="D41" s="36"/>
      <c r="E41" s="39"/>
      <c r="F41" s="37"/>
      <c r="G41" s="37"/>
      <c r="H41" s="37"/>
      <c r="I41" s="37"/>
      <c r="J41" s="37"/>
      <c r="K41" s="36"/>
      <c r="L41" s="36"/>
      <c r="M41" s="36"/>
      <c r="R41" s="38"/>
      <c r="S41" s="38"/>
      <c r="T41" s="38"/>
      <c r="U41" s="38"/>
      <c r="V41" s="38"/>
      <c r="W41" s="38"/>
      <c r="X41" s="38"/>
      <c r="Y41" s="38"/>
      <c r="Z41" s="38"/>
      <c r="AA41" s="38"/>
      <c r="AB41" s="38"/>
      <c r="AC41" s="38"/>
      <c r="AD41" s="38"/>
      <c r="AE41" s="38"/>
      <c r="AF41" s="38"/>
      <c r="AG41" s="38"/>
      <c r="AH41" s="38"/>
      <c r="AI41" s="38"/>
      <c r="AJ41" s="38"/>
      <c r="AK41" s="38"/>
    </row>
    <row r="42" spans="1:37" ht="25.5" x14ac:dyDescent="0.4">
      <c r="A42" s="36"/>
      <c r="B42" s="36"/>
      <c r="C42" s="36"/>
      <c r="D42" s="36"/>
      <c r="E42" s="39"/>
      <c r="F42" s="37"/>
      <c r="G42" s="37"/>
      <c r="H42" s="37"/>
      <c r="I42" s="37"/>
      <c r="J42" s="37"/>
      <c r="K42" s="36"/>
      <c r="L42" s="36"/>
      <c r="M42" s="36"/>
      <c r="R42" s="38"/>
      <c r="S42" s="38"/>
      <c r="T42" s="38"/>
      <c r="U42" s="38"/>
      <c r="V42" s="38"/>
      <c r="W42" s="38"/>
      <c r="X42" s="38"/>
      <c r="Y42" s="38"/>
      <c r="Z42" s="38"/>
      <c r="AA42" s="38"/>
      <c r="AB42" s="38"/>
      <c r="AC42" s="38"/>
      <c r="AD42" s="38"/>
      <c r="AE42" s="38"/>
      <c r="AF42" s="38"/>
      <c r="AG42" s="38"/>
      <c r="AH42" s="38"/>
      <c r="AI42" s="38"/>
      <c r="AJ42" s="38"/>
      <c r="AK42" s="38"/>
    </row>
    <row r="43" spans="1:37" ht="25.5" x14ac:dyDescent="0.4">
      <c r="A43" s="36"/>
      <c r="B43" s="36"/>
      <c r="C43" s="36"/>
      <c r="D43" s="36"/>
      <c r="E43" s="39"/>
      <c r="F43" s="37"/>
      <c r="G43" s="37"/>
      <c r="H43" s="37"/>
      <c r="I43" s="37"/>
      <c r="J43" s="37"/>
      <c r="K43" s="36"/>
      <c r="L43" s="36"/>
      <c r="M43" s="36"/>
      <c r="R43" s="38"/>
      <c r="S43" s="38"/>
      <c r="T43" s="38"/>
      <c r="U43" s="38"/>
      <c r="V43" s="38"/>
      <c r="W43" s="38"/>
      <c r="X43" s="38"/>
      <c r="Y43" s="38"/>
      <c r="Z43" s="38"/>
      <c r="AA43" s="38"/>
      <c r="AB43" s="38"/>
      <c r="AC43" s="38"/>
      <c r="AD43" s="38"/>
      <c r="AE43" s="38"/>
      <c r="AF43" s="38"/>
      <c r="AG43" s="38"/>
      <c r="AH43" s="38"/>
      <c r="AI43" s="38"/>
      <c r="AJ43" s="38"/>
      <c r="AK43" s="38"/>
    </row>
    <row r="44" spans="1:37" ht="25.5" x14ac:dyDescent="0.4">
      <c r="A44" s="36"/>
      <c r="B44" s="36"/>
      <c r="C44" s="36"/>
      <c r="D44" s="36"/>
      <c r="E44" s="39"/>
      <c r="F44" s="37"/>
      <c r="G44" s="37"/>
      <c r="H44" s="37"/>
      <c r="I44" s="37"/>
      <c r="J44" s="37"/>
      <c r="K44" s="36"/>
      <c r="L44" s="36"/>
      <c r="M44" s="36"/>
      <c r="R44" s="38"/>
      <c r="S44" s="38"/>
      <c r="T44" s="38"/>
      <c r="U44" s="38"/>
      <c r="V44" s="38"/>
      <c r="W44" s="38"/>
      <c r="X44" s="38"/>
      <c r="Y44" s="38"/>
      <c r="Z44" s="38"/>
      <c r="AA44" s="38"/>
      <c r="AB44" s="38"/>
      <c r="AC44" s="38"/>
      <c r="AD44" s="38"/>
      <c r="AE44" s="38"/>
      <c r="AF44" s="38"/>
      <c r="AG44" s="38"/>
      <c r="AH44" s="38"/>
      <c r="AI44" s="38"/>
      <c r="AJ44" s="38"/>
      <c r="AK44" s="38"/>
    </row>
    <row r="45" spans="1:37" ht="25.5" x14ac:dyDescent="0.4">
      <c r="A45" s="36"/>
      <c r="B45" s="36"/>
      <c r="C45" s="36"/>
      <c r="D45" s="36"/>
      <c r="E45" s="39"/>
      <c r="F45" s="37"/>
      <c r="G45" s="37"/>
      <c r="H45" s="37"/>
      <c r="I45" s="37"/>
      <c r="J45" s="37"/>
      <c r="K45" s="36"/>
      <c r="L45" s="36"/>
      <c r="M45" s="36"/>
      <c r="R45" s="38"/>
      <c r="S45" s="38"/>
      <c r="T45" s="38"/>
      <c r="U45" s="38"/>
      <c r="V45" s="38"/>
      <c r="W45" s="38"/>
      <c r="X45" s="38"/>
      <c r="Y45" s="38"/>
      <c r="Z45" s="38"/>
      <c r="AA45" s="38"/>
      <c r="AB45" s="38"/>
      <c r="AC45" s="38"/>
      <c r="AD45" s="38"/>
      <c r="AE45" s="38"/>
      <c r="AF45" s="38"/>
      <c r="AG45" s="38"/>
      <c r="AH45" s="38"/>
      <c r="AI45" s="38"/>
      <c r="AJ45" s="38"/>
      <c r="AK45" s="38"/>
    </row>
    <row r="46" spans="1:37" ht="25.5" x14ac:dyDescent="0.4">
      <c r="A46" s="36"/>
      <c r="B46" s="36"/>
      <c r="C46" s="36"/>
      <c r="D46" s="36"/>
      <c r="E46" s="39"/>
      <c r="F46" s="37"/>
      <c r="G46" s="37"/>
      <c r="H46" s="37"/>
      <c r="I46" s="37"/>
      <c r="J46" s="37"/>
      <c r="K46" s="36"/>
      <c r="L46" s="36"/>
      <c r="M46" s="36"/>
      <c r="R46" s="38"/>
      <c r="S46" s="38"/>
      <c r="T46" s="38"/>
      <c r="U46" s="38"/>
      <c r="V46" s="38"/>
      <c r="W46" s="38"/>
      <c r="X46" s="38"/>
      <c r="Y46" s="38"/>
      <c r="Z46" s="38"/>
      <c r="AA46" s="38"/>
      <c r="AB46" s="38"/>
      <c r="AC46" s="38"/>
      <c r="AD46" s="38"/>
      <c r="AE46" s="38"/>
      <c r="AF46" s="38"/>
      <c r="AG46" s="38"/>
      <c r="AH46" s="38"/>
      <c r="AI46" s="38"/>
      <c r="AJ46" s="38"/>
      <c r="AK46" s="38"/>
    </row>
    <row r="50" spans="1:3" x14ac:dyDescent="0.4">
      <c r="A50" s="5" t="s">
        <v>32</v>
      </c>
      <c r="C50" s="5" t="s">
        <v>32</v>
      </c>
    </row>
    <row r="51" spans="1:3" x14ac:dyDescent="0.4">
      <c r="A51" s="40" t="s">
        <v>47</v>
      </c>
      <c r="C51" s="5" t="s">
        <v>35</v>
      </c>
    </row>
    <row r="52" spans="1:3" x14ac:dyDescent="0.4">
      <c r="A52" s="5" t="s">
        <v>48</v>
      </c>
      <c r="C52" s="5" t="s">
        <v>33</v>
      </c>
    </row>
    <row r="53" spans="1:3" x14ac:dyDescent="0.4">
      <c r="A53" s="5" t="s">
        <v>49</v>
      </c>
      <c r="C53" s="5" t="s">
        <v>17</v>
      </c>
    </row>
    <row r="54" spans="1:3" x14ac:dyDescent="0.4">
      <c r="A54" s="5" t="s">
        <v>50</v>
      </c>
    </row>
    <row r="55" spans="1:3" x14ac:dyDescent="0.4">
      <c r="A55" s="5" t="s">
        <v>51</v>
      </c>
    </row>
  </sheetData>
  <sheetProtection algorithmName="SHA-512" hashValue="KcDWyf899L09BOUQMHSZAL0xtsbij9t0+HSVeFbP/+IMQuRt0p5dQu/2NLjKfBnpyQefy6cUhPYSUQE690e0uA==" saltValue="T/ZUpjkZ+TrHGwsoGrQvA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お客様情報_必須</vt:lpstr>
      <vt:lpstr>Order Sheet</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2022-12-20T01:45:03Z</dcterms:created>
  <dcterms:modified xsi:type="dcterms:W3CDTF">2024-10-18T04:10:45Z</dcterms:modified>
</cp:coreProperties>
</file>